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90" yWindow="-75" windowWidth="18510" windowHeight="11205"/>
  </bookViews>
  <sheets>
    <sheet name="Всего по МО пр. №1-мз " sheetId="23" r:id="rId1"/>
    <sheet name="Всего по МО пр. №1-1мз " sheetId="29" r:id="rId2"/>
    <sheet name="Прил №2-мз" sheetId="20" r:id="rId3"/>
    <sheet name="Прил №2-1-мз" sheetId="30" r:id="rId4"/>
    <sheet name="прил №3-мз" sheetId="13" r:id="rId5"/>
    <sheet name="прил 4-МЗ" sheetId="31" r:id="rId6"/>
    <sheet name="прил №6-мз" sheetId="21" r:id="rId7"/>
    <sheet name="прил №8" sheetId="24" r:id="rId8"/>
    <sheet name="прил №10" sheetId="28" r:id="rId9"/>
  </sheets>
  <externalReferences>
    <externalReference r:id="rId10"/>
    <externalReference r:id="rId11"/>
    <externalReference r:id="rId12"/>
  </externalReferences>
  <definedNames>
    <definedName name="АНЯ">[1]Справочник!$B$2:$B$256</definedName>
    <definedName name="_xlnm.Print_Titles" localSheetId="1">'Всего по МО пр. №1-1мз '!$6:$9</definedName>
    <definedName name="_xlnm.Print_Titles" localSheetId="0">'Всего по МО пр. №1-мз '!$8:$11</definedName>
    <definedName name="_xlnm.Print_Titles" localSheetId="2">'Прил №2-мз'!$7:$7</definedName>
    <definedName name="учреждение">[2]Справочник!$B$2:$B$256</definedName>
  </definedNames>
  <calcPr calcId="125725"/>
  <customWorkbookViews>
    <customWorkbookView name="Кушакова - Личное представление" guid="{86FAF459-B572-4CC3-9D65-756FA18EFF75}" mergeInterval="0" personalView="1" maximized="1" xWindow="1" yWindow="1" windowWidth="1280" windowHeight="799" activeSheetId="1"/>
  </customWorkbookViews>
</workbook>
</file>

<file path=xl/calcChain.xml><?xml version="1.0" encoding="utf-8"?>
<calcChain xmlns="http://schemas.openxmlformats.org/spreadsheetml/2006/main">
  <c r="G12" i="28"/>
  <c r="F12"/>
  <c r="E12"/>
  <c r="D12"/>
  <c r="C12"/>
  <c r="B12"/>
  <c r="G11"/>
  <c r="F11"/>
  <c r="E11"/>
  <c r="D11"/>
  <c r="C11"/>
  <c r="B11"/>
  <c r="G10"/>
  <c r="F10"/>
  <c r="E10"/>
  <c r="D10"/>
  <c r="C10"/>
  <c r="B10"/>
  <c r="F9" i="24" l="1"/>
  <c r="E9"/>
  <c r="D9"/>
  <c r="D249"/>
  <c r="D34" l="1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E222"/>
  <c r="D222" s="1"/>
  <c r="E221"/>
  <c r="D221" s="1"/>
  <c r="D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39"/>
  <c r="F138"/>
  <c r="F137"/>
  <c r="F136"/>
  <c r="F135"/>
  <c r="F134"/>
  <c r="F133"/>
  <c r="F132"/>
  <c r="F131"/>
  <c r="F130"/>
  <c r="D129"/>
  <c r="F129" s="1"/>
  <c r="D128"/>
  <c r="F128" s="1"/>
  <c r="F127"/>
  <c r="E126"/>
  <c r="D126"/>
  <c r="E125"/>
  <c r="D125"/>
  <c r="F124"/>
  <c r="F123"/>
  <c r="E122"/>
  <c r="D122"/>
  <c r="F122" s="1"/>
  <c r="E121"/>
  <c r="D121"/>
  <c r="D120"/>
  <c r="F120" s="1"/>
  <c r="F119"/>
  <c r="F118"/>
  <c r="F117"/>
  <c r="E116"/>
  <c r="D116"/>
  <c r="F115"/>
  <c r="D114"/>
  <c r="F114" s="1"/>
  <c r="F113"/>
  <c r="F112"/>
  <c r="D112"/>
  <c r="D111"/>
  <c r="D110"/>
  <c r="D109"/>
  <c r="D108"/>
  <c r="D107"/>
  <c r="D106"/>
  <c r="D105"/>
  <c r="D104"/>
  <c r="D103"/>
  <c r="D102"/>
  <c r="D101"/>
  <c r="F100"/>
  <c r="D100" s="1"/>
  <c r="F99"/>
  <c r="D99" s="1"/>
  <c r="F98"/>
  <c r="D98" s="1"/>
  <c r="F97"/>
  <c r="D97" s="1"/>
  <c r="F96"/>
  <c r="D96" s="1"/>
  <c r="F95"/>
  <c r="D95" s="1"/>
  <c r="F94"/>
  <c r="D94" s="1"/>
  <c r="D93"/>
  <c r="F92"/>
  <c r="D92" s="1"/>
  <c r="D91"/>
  <c r="F90"/>
  <c r="D90"/>
  <c r="F89"/>
  <c r="D89" s="1"/>
  <c r="F88"/>
  <c r="D88" s="1"/>
  <c r="F87"/>
  <c r="D87" s="1"/>
  <c r="D86"/>
  <c r="F85"/>
  <c r="D85" s="1"/>
  <c r="F84"/>
  <c r="D84" s="1"/>
  <c r="D83"/>
  <c r="F82"/>
  <c r="D82" s="1"/>
  <c r="F81"/>
  <c r="D81" s="1"/>
  <c r="D80"/>
  <c r="D79"/>
  <c r="D78"/>
  <c r="D77"/>
  <c r="D76"/>
  <c r="D75"/>
  <c r="D74"/>
  <c r="D73"/>
  <c r="D72"/>
  <c r="D71"/>
  <c r="D70"/>
  <c r="D69"/>
  <c r="D68"/>
  <c r="D67"/>
  <c r="D66"/>
  <c r="D65"/>
  <c r="F64"/>
  <c r="D64" s="1"/>
  <c r="F63"/>
  <c r="D63" s="1"/>
  <c r="D62"/>
  <c r="F61"/>
  <c r="D61" s="1"/>
  <c r="F60"/>
  <c r="D60" s="1"/>
  <c r="F59"/>
  <c r="D59" s="1"/>
  <c r="F58"/>
  <c r="D58" s="1"/>
  <c r="F57"/>
  <c r="D57" s="1"/>
  <c r="F56"/>
  <c r="D56" s="1"/>
  <c r="F55"/>
  <c r="D55" s="1"/>
  <c r="F54"/>
  <c r="D54" s="1"/>
  <c r="F53"/>
  <c r="D53" s="1"/>
  <c r="F52"/>
  <c r="D52" s="1"/>
  <c r="F51"/>
  <c r="D51" s="1"/>
  <c r="F50"/>
  <c r="D50" s="1"/>
  <c r="F49"/>
  <c r="D49" s="1"/>
  <c r="F48"/>
  <c r="D48" s="1"/>
  <c r="F47"/>
  <c r="D47" s="1"/>
  <c r="F46"/>
  <c r="D46" s="1"/>
  <c r="F45"/>
  <c r="D45" s="1"/>
  <c r="F44"/>
  <c r="D44" s="1"/>
  <c r="D43"/>
  <c r="F42"/>
  <c r="D42" s="1"/>
  <c r="D41"/>
  <c r="F40"/>
  <c r="D40" s="1"/>
  <c r="F39"/>
  <c r="D39" s="1"/>
  <c r="F38"/>
  <c r="D38" s="1"/>
  <c r="F37"/>
  <c r="D37" s="1"/>
  <c r="F36"/>
  <c r="D36" s="1"/>
  <c r="F35"/>
  <c r="D35" s="1"/>
  <c r="F34"/>
  <c r="D33"/>
  <c r="D32"/>
  <c r="F126" l="1"/>
  <c r="F116"/>
  <c r="F121"/>
  <c r="F125"/>
  <c r="D10"/>
  <c r="F14"/>
</calcChain>
</file>

<file path=xl/comments1.xml><?xml version="1.0" encoding="utf-8"?>
<comments xmlns="http://schemas.openxmlformats.org/spreadsheetml/2006/main">
  <authors>
    <author>Автор</author>
  </authors>
  <commentList>
    <comment ref="D19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Реестровый номер был присвоен, когда учреждение было бюджетным</t>
        </r>
      </text>
    </comment>
    <comment ref="D19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Реестровый номер был присвоен, когда учреждение было бюджетным</t>
        </r>
      </text>
    </comment>
    <comment ref="D19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Реестровый номер был присвоен, когда учреждение было бюджетным</t>
        </r>
      </text>
    </comment>
  </commentList>
</comments>
</file>

<file path=xl/sharedStrings.xml><?xml version="1.0" encoding="utf-8"?>
<sst xmlns="http://schemas.openxmlformats.org/spreadsheetml/2006/main" count="6255" uniqueCount="3016">
  <si>
    <t>Сравнительная эффективность</t>
  </si>
  <si>
    <t>№</t>
  </si>
  <si>
    <t>№ п/п</t>
  </si>
  <si>
    <t>указать муниципальное образование</t>
  </si>
  <si>
    <t>(подпись)</t>
  </si>
  <si>
    <t>Наименование заказчика</t>
  </si>
  <si>
    <t>1</t>
  </si>
  <si>
    <t>2</t>
  </si>
  <si>
    <t>1.1</t>
  </si>
  <si>
    <t>1.2</t>
  </si>
  <si>
    <t>1.3</t>
  </si>
  <si>
    <t>3</t>
  </si>
  <si>
    <t>4</t>
  </si>
  <si>
    <t>в т.ч.</t>
  </si>
  <si>
    <t xml:space="preserve">% 
</t>
  </si>
  <si>
    <t>Х</t>
  </si>
  <si>
    <t>Структура системы закупок в МО:</t>
  </si>
  <si>
    <t xml:space="preserve"> по</t>
  </si>
  <si>
    <t>х</t>
  </si>
  <si>
    <t>Количество  лотов</t>
  </si>
  <si>
    <t>8 = гр9+гр.10+гр.11</t>
  </si>
  <si>
    <t>Среднее кол-во участников на 1 процедуру (лот)</t>
  </si>
  <si>
    <r>
      <t xml:space="preserve">указать  </t>
    </r>
    <r>
      <rPr>
        <b/>
        <sz val="10"/>
        <rFont val="Times New Roman"/>
        <family val="1"/>
        <charset val="204"/>
      </rPr>
      <t>(централизованная, децентрализованная, смешанная)</t>
    </r>
  </si>
  <si>
    <t>5</t>
  </si>
  <si>
    <t>Наименование уполномоченного органа</t>
  </si>
  <si>
    <t>Адрес</t>
  </si>
  <si>
    <t xml:space="preserve">Должность </t>
  </si>
  <si>
    <t>Должностные обязанности (размещение, контроль и др.)</t>
  </si>
  <si>
    <t>Наименование   главного распорядителя по заказчику</t>
  </si>
  <si>
    <t>ИНН ГРБС</t>
  </si>
  <si>
    <t>Наименование муниципального заказчика</t>
  </si>
  <si>
    <t>ИНН мун.заказчика</t>
  </si>
  <si>
    <t>Численность сотрудников за которыми закреплена функция по размещению</t>
  </si>
  <si>
    <t>Контактная информация (тел., факс)</t>
  </si>
  <si>
    <t>Должность руководителя</t>
  </si>
  <si>
    <t>ФИО руководителя заказчика</t>
  </si>
  <si>
    <t>Телефон контактного лица</t>
  </si>
  <si>
    <t>Приложение №1-мз</t>
  </si>
  <si>
    <t>Приложение №3-мз</t>
  </si>
  <si>
    <t>Реестровый номер*</t>
  </si>
  <si>
    <t>Примечание:</t>
  </si>
  <si>
    <t>Контактная информация      (e-mail, тел.)</t>
  </si>
  <si>
    <t>Количество участников</t>
  </si>
  <si>
    <t>В т.ч. размещено через уполномоченный орган</t>
  </si>
  <si>
    <t>в т.ч. по п.4 ч.1</t>
  </si>
  <si>
    <t>в т.ч. по п.5 ч.1</t>
  </si>
  <si>
    <t>Приложение №2-мз</t>
  </si>
  <si>
    <t>Количество сотрудников уполномоченного органа</t>
  </si>
  <si>
    <t>Кол-во лотов к которым применялись антидемпинговые меры</t>
  </si>
  <si>
    <t>состоявшихся (2 и более допущенных заявок)</t>
  </si>
  <si>
    <t>0 заявок или все отклонены</t>
  </si>
  <si>
    <t>1.4</t>
  </si>
  <si>
    <t>1.5</t>
  </si>
  <si>
    <t>1.6</t>
  </si>
  <si>
    <t>1.7</t>
  </si>
  <si>
    <t xml:space="preserve">Предварительный отбор </t>
  </si>
  <si>
    <t>тыс.руб.</t>
  </si>
  <si>
    <t>Начальная (максимальная) цена контрактов, тыс. руб.</t>
  </si>
  <si>
    <t xml:space="preserve"> Руководитель </t>
  </si>
  <si>
    <t>в т.ч. по п.1 ч.1</t>
  </si>
  <si>
    <t>в т.ч. по п.2 ч.1</t>
  </si>
  <si>
    <t>в т.ч. по п.6 ч.1</t>
  </si>
  <si>
    <t>в т.ч. по п.8 ч.1</t>
  </si>
  <si>
    <t>в т.ч. по п.9 ч.1</t>
  </si>
  <si>
    <t>в т.ч. по п.11 ч.1</t>
  </si>
  <si>
    <t>в т.ч. по п.19 ч.1</t>
  </si>
  <si>
    <t>в т.ч. по п.12 ч.1</t>
  </si>
  <si>
    <t>в т.ч. по п.22 ч.1</t>
  </si>
  <si>
    <t>в т.ч. по п.26 ч.1</t>
  </si>
  <si>
    <t>в т.ч. по п.28 ч.1</t>
  </si>
  <si>
    <t>в т.ч. по п.29 ч.1</t>
  </si>
  <si>
    <t>в т.ч. по п.31 ч.1</t>
  </si>
  <si>
    <t>в т.ч. по п.32 ч.1</t>
  </si>
  <si>
    <t>Информация о сотрудниках уполномоченного органа на определение поставщика (исполнителя, подрядчика)</t>
  </si>
  <si>
    <t>Итого по закупкам</t>
  </si>
  <si>
    <t>14=гр.15+гр.16+гр.17</t>
  </si>
  <si>
    <t>Указать по какому закону работают 44-ФЗ, 223-ФЗ</t>
  </si>
  <si>
    <t xml:space="preserve">Количество  процедур </t>
  </si>
  <si>
    <t>Всего объявленных</t>
  </si>
  <si>
    <t>в т.ч. завершенных</t>
  </si>
  <si>
    <t>Способ размещения (определения)</t>
  </si>
  <si>
    <t xml:space="preserve">Количество заключенных контрактов </t>
  </si>
  <si>
    <t>по состоявшимся лотам, указанных в гр.9 (2 и более допущенных заявок)</t>
  </si>
  <si>
    <t>по лотам, указанным в гр.10 (с единственным допущенным участником)</t>
  </si>
  <si>
    <t>с единственным допущенным уч-ком</t>
  </si>
  <si>
    <t xml:space="preserve"> по несостоявшимся лотам, указанных в гр.11 (0 заявок или все отклонены)</t>
  </si>
  <si>
    <t>Всего</t>
  </si>
  <si>
    <t>в т.ч. Завершенных*</t>
  </si>
  <si>
    <t xml:space="preserve"> </t>
  </si>
  <si>
    <t>Реестровый номер заказчика</t>
  </si>
  <si>
    <t>подпись</t>
  </si>
  <si>
    <t>Приложение № 6-мз</t>
  </si>
  <si>
    <t xml:space="preserve"> указать МО</t>
  </si>
  <si>
    <t xml:space="preserve">Примечание: * созданные  в соответствии со ст. 38 №44-ФЗ от 05.04.2013 </t>
  </si>
  <si>
    <t>Официальный эл.адрес</t>
  </si>
  <si>
    <t>Нормативный документ на основании которого создан уполномоченный орган (указать полные  реквизиты: дата, номер)</t>
  </si>
  <si>
    <t>Указать количество заказчиков, для которых уполномоченный орган определяет поставщиков (исполнителей, подрядчиков)</t>
  </si>
  <si>
    <t>Предложенная цена контрактов (с единственной допущенной заявкой), тыс.руб.</t>
  </si>
  <si>
    <t>Предложенная цена контрактов (с 2 и более допущенными заявками) , тыс.руб.</t>
  </si>
  <si>
    <t xml:space="preserve">Примечание:    </t>
  </si>
  <si>
    <t>6</t>
  </si>
  <si>
    <t>7</t>
  </si>
  <si>
    <t>8</t>
  </si>
  <si>
    <t>9</t>
  </si>
  <si>
    <t>10</t>
  </si>
  <si>
    <t>11</t>
  </si>
  <si>
    <t>12</t>
  </si>
  <si>
    <t>ФИО (полностью)</t>
  </si>
  <si>
    <t>Должность контактного лица</t>
  </si>
  <si>
    <t>ФИО контактного лица</t>
  </si>
  <si>
    <t>20=100- ((гр.19+гр.18)/ (гр.15+гр.16)* 100)</t>
  </si>
  <si>
    <t>20=(гр15+гр.16)-(гр.19+гр.18)</t>
  </si>
  <si>
    <t>Указать каким образом размещаются закупки (ч/з уполномоченный орган, самостоятельно, спец.организацию или др.)</t>
  </si>
  <si>
    <t>Наименование органа через который размещаются закупки</t>
  </si>
  <si>
    <t>В т.ч. обеспечение предоставлением банковской гарантии, тыс.руб.</t>
  </si>
  <si>
    <t>Всего по МО</t>
  </si>
  <si>
    <t>Количество исполненных контрактов</t>
  </si>
  <si>
    <t>в т.ч. при привлечении субподрядчиков, соисполнителей из числа СМП, СОНО***</t>
  </si>
  <si>
    <t>*** указывается сумма  в соттветствии со ст.30 44-ФЗ</t>
  </si>
  <si>
    <t>Общая сумма обеспечения исполнения контракта при заключении контракта , тыс.руб.</t>
  </si>
  <si>
    <t>В т.ч. обеспечение внесением денежных средств на счет заказчика, тыс.руб.</t>
  </si>
  <si>
    <t>Наименование</t>
  </si>
  <si>
    <t>Контрактная служба</t>
  </si>
  <si>
    <t xml:space="preserve">Кол-во человек </t>
  </si>
  <si>
    <t>Контрактный управляющий</t>
  </si>
  <si>
    <t>Кол-во заказчиков</t>
  </si>
  <si>
    <t>Количество</t>
  </si>
  <si>
    <t>через УО</t>
  </si>
  <si>
    <t>Предоставляемые преимущества</t>
  </si>
  <si>
    <t>Объявленные закупки  с предоставлением преимуществ</t>
  </si>
  <si>
    <t>Заключенные контракты по объявленным закупкам с предоставлением преимуществ</t>
  </si>
  <si>
    <t>Контракты,  заключенные с предоставленными преимуществами</t>
  </si>
  <si>
    <t>НМЦК (тыс.руб.)</t>
  </si>
  <si>
    <t>Сумма (тыс.руб.)</t>
  </si>
  <si>
    <t>Суммы (тыс.руб.)</t>
  </si>
  <si>
    <t>Предоставление преференций участникам закупки, заявки на участие или окончательные предложения которых содержат предложения о поставке товаров российского, белорусского и (или) казахстанского происхождения (Приказ МЭР РФ № 155 от 25.03.2014 г)</t>
  </si>
  <si>
    <t>Приложение №10-мз</t>
  </si>
  <si>
    <t>Предоставление преимуществ учреждениям и предприятиям уголовно-исполнительной системы (ст. 28 44-ФЗ)</t>
  </si>
  <si>
    <t>Предоставление преимуществ организациям инвалидов  (ст. 29 44-ФЗ)</t>
  </si>
  <si>
    <t>Приложение №1-1-мз</t>
  </si>
  <si>
    <t>Итого общая по закупкам 
(сумма строк 1.1 -1.7)</t>
  </si>
  <si>
    <t>Итого общая по совместным закупкам 
(сумма строк 1.1 -1.4)</t>
  </si>
  <si>
    <t>Способы определения поставщиков (исполнителей, подрядчиков)</t>
  </si>
  <si>
    <t>Общее количество заказчиков, для которых проводились совместные закупки</t>
  </si>
  <si>
    <t>Сумма расходов на провдение совместных закупок, тыс.руб.</t>
  </si>
  <si>
    <t>9 = гр10+гр.11+гр.12</t>
  </si>
  <si>
    <t>15=гр.16+гр.17+гр.18</t>
  </si>
  <si>
    <t>21=(гр16+гр.17)-(гр.20+гр.19)</t>
  </si>
  <si>
    <t>21=100- ((гр.20+гр.19)/ (гр.16+гр.17)* 100)</t>
  </si>
  <si>
    <t xml:space="preserve">Сумма заключенных контрактов (договоров), тыс.руб. </t>
  </si>
  <si>
    <t>в т.ч. остальные пункты ч.1 ст.93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</si>
  <si>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</si>
  <si>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</si>
  <si>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</si>
  <si>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</si>
  <si>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</si>
  <si>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</si>
  <si>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</si>
  <si>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</si>
  <si>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</si>
  <si>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</si>
  <si>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</si>
  <si>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</si>
  <si>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</si>
  <si>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</si>
  <si>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</si>
  <si>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</si>
  <si>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</si>
  <si>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</si>
  <si>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Всего фактически заключено (сумма строк 1,2)</t>
  </si>
  <si>
    <t>в т.ч.  у СМП, СОНО***</t>
  </si>
  <si>
    <t>Всего заключено контрактов (договоров) по состоявшимся закупкам</t>
  </si>
  <si>
    <t>тыс. руб.</t>
  </si>
  <si>
    <t>в т.ч. бюджетные средства</t>
  </si>
  <si>
    <t>в т.ч. внебюджетные средства</t>
  </si>
  <si>
    <t>в т.ч.  Средства ОМС</t>
  </si>
  <si>
    <t>3=4+5+6</t>
  </si>
  <si>
    <t>7=8+9+10</t>
  </si>
  <si>
    <t xml:space="preserve">Всего </t>
  </si>
  <si>
    <t>Всего оплачено по  контрактам (договорам) по состоявшимся закупкам (с 2 и более допущенными заявками)</t>
  </si>
  <si>
    <t>Всего оплачено по  контрактам (договорам) с ед.поставщиком (исполнителем, подрядчиком) ст.93 ФЗ №44</t>
  </si>
  <si>
    <t>в т.ч.  средства ОМС</t>
  </si>
  <si>
    <t>2.19</t>
  </si>
  <si>
    <t>в т.ч. по п.25 ч.1 (по согласованию с контролирующим органом)</t>
  </si>
  <si>
    <t>в т.ч. по п.25 ч.1 (без согласования с контролирующим органом)</t>
  </si>
  <si>
    <t>** по стр.2.12, 2.13 указываются заключенные контракты по п.25 ч.1,  эти контракты не указываются по строкам 1.1-1.7</t>
  </si>
  <si>
    <t>7=9+11+13</t>
  </si>
  <si>
    <t>8=10+12+14</t>
  </si>
  <si>
    <t>всего</t>
  </si>
  <si>
    <r>
      <t>в т.ч. у СМП, СОНО</t>
    </r>
    <r>
      <rPr>
        <b/>
        <sz val="8"/>
        <rFont val="Times New Roman"/>
        <family val="1"/>
        <charset val="204"/>
      </rPr>
      <t>***</t>
    </r>
  </si>
  <si>
    <t>Приложение 2-1-мз</t>
  </si>
  <si>
    <t>Всего размещено заказов у ед.поставщика (исполнителя, подрядчика) ст.93 ФЗ №44</t>
  </si>
  <si>
    <t>Открытый конкурс</t>
  </si>
  <si>
    <t>Конкурс с ограниченным участием</t>
  </si>
  <si>
    <t>Двухэтапный конкурс</t>
  </si>
  <si>
    <t>Электронный аукцион</t>
  </si>
  <si>
    <t>Запрос котировок</t>
  </si>
  <si>
    <t>Запрос предложений</t>
  </si>
  <si>
    <t xml:space="preserve">Конкурс с ограниченным участием </t>
  </si>
  <si>
    <r>
      <rPr>
        <u/>
        <sz val="10"/>
        <rFont val="Times New Roman"/>
        <family val="1"/>
        <charset val="204"/>
      </rPr>
      <t>в графе 4, 8</t>
    </r>
    <r>
      <rPr>
        <sz val="10"/>
        <rFont val="Times New Roman"/>
        <family val="1"/>
        <charset val="204"/>
      </rPr>
      <t xml:space="preserve">  учитываются  закупки, по которым определен поставщик (подрядчик, исполнитель)</t>
    </r>
  </si>
  <si>
    <r>
      <rPr>
        <u/>
        <sz val="10"/>
        <rFont val="Times New Roman"/>
        <family val="1"/>
        <charset val="204"/>
      </rPr>
      <t>в графе 3, 7</t>
    </r>
    <r>
      <rPr>
        <sz val="10"/>
        <rFont val="Times New Roman"/>
        <family val="1"/>
        <charset val="204"/>
      </rPr>
      <t xml:space="preserve">  учитываются  все закупки (объявленные и завершенные)</t>
    </r>
  </si>
  <si>
    <r>
      <rPr>
        <u/>
        <sz val="10"/>
        <rFont val="Times New Roman"/>
        <family val="1"/>
        <charset val="204"/>
      </rPr>
      <t xml:space="preserve">в графе 4, 5 </t>
    </r>
    <r>
      <rPr>
        <sz val="10"/>
        <rFont val="Times New Roman"/>
        <family val="1"/>
        <charset val="204"/>
      </rPr>
      <t xml:space="preserve"> учитываются  закупки, по которым определен поставщик (подрядчик, исполнитель)</t>
    </r>
  </si>
  <si>
    <t>Не создана контрактная служба (не назначен контрактный управляющий)</t>
  </si>
  <si>
    <t>Перечислить группы товаров, работ, услуг,  с указанием кодов ОКПД, по которым проводятся совместные закупки</t>
  </si>
  <si>
    <t>Информация по оплате контрактов (договоров)  на  товары, работы, услуги  
за ________ 2015 года</t>
  </si>
  <si>
    <t>Управление опеки и попечительства</t>
  </si>
  <si>
    <t>4217079109</t>
  </si>
  <si>
    <t>г. Новокузнецк, ул. Кирова , 71</t>
  </si>
  <si>
    <t>т/ф. 321-579, т.321-558</t>
  </si>
  <si>
    <t>opeka_buh@admnkz.info</t>
  </si>
  <si>
    <t>Начальник Управления</t>
  </si>
  <si>
    <t>Гармашова Елена Семеновна</t>
  </si>
  <si>
    <t>Ведущий специалист</t>
  </si>
  <si>
    <t>Трошкова Лариса Владиславовна</t>
  </si>
  <si>
    <t>321-558</t>
  </si>
  <si>
    <t>44-ФЗ</t>
  </si>
  <si>
    <t>Через уполномоченный орган</t>
  </si>
  <si>
    <t xml:space="preserve">Управление закупок Администрации г. Новокузнецка </t>
  </si>
  <si>
    <t>654080, г. Новокузнецк, ул. Кирова, 71</t>
  </si>
  <si>
    <t>Начальник</t>
  </si>
  <si>
    <t>уполномоченный орган</t>
  </si>
  <si>
    <t>Управление дорожно-коммунального хозяйства и благоустройства администрации г.Новокузнецка</t>
  </si>
  <si>
    <t>М12-12-001-00</t>
  </si>
  <si>
    <t>654007, Кемеровская область, г.Новокузнецк, ул. Спартака, 24</t>
  </si>
  <si>
    <t>8(3843) 45-96-53, 45-16-02</t>
  </si>
  <si>
    <t>udkh-pr@mail.ru</t>
  </si>
  <si>
    <t>Начальник Управления дорожно-коммунального хозяйства и благоустройства администрации г.Новокузнецка</t>
  </si>
  <si>
    <t>Горшенин Андрей Владимирович</t>
  </si>
  <si>
    <t>Заместитель начальника УДКХ и Б г. Новокузнецка  Р.А.Комов; ведущий специалист О.А. Качкина</t>
  </si>
  <si>
    <t>Заместитель начальника  УДКХ и Б г. Новокузнецка  Р.А.Комов; ведущий специалист О.А. Качкина</t>
  </si>
  <si>
    <t>8(3843) 45-96-53</t>
  </si>
  <si>
    <t xml:space="preserve">закупки размещает Заказчик </t>
  </si>
  <si>
    <t>14</t>
  </si>
  <si>
    <t>МО г. Новокузнецк</t>
  </si>
  <si>
    <t>И. С. Прошунина</t>
  </si>
  <si>
    <t>контактное лицо (Ф.И.О., телефон) Спивак И. А., тел (3843) 322-959</t>
  </si>
  <si>
    <t>* информация по совместным закупкам  является расшифровкой из приложения №1-мз</t>
  </si>
  <si>
    <t xml:space="preserve"> Руководитель                                            _______________________________ И. С. Прошунина</t>
  </si>
  <si>
    <t>Контактное лицо (Ф.И.О., телефон) Спивак И. А., тел. (3843) 322-959</t>
  </si>
  <si>
    <t>контактное лицо (Ф.И.О., телефон) Спивак И. А., тел. (383) 322-959</t>
  </si>
  <si>
    <t>Управление закупок адмминистрации города Новокузнецка</t>
  </si>
  <si>
    <t>(3843) 322-982, zakaz@admnkz.info</t>
  </si>
  <si>
    <t>Начальник Управления закупок</t>
  </si>
  <si>
    <t>Спивак И.А.</t>
  </si>
  <si>
    <t>контроль</t>
  </si>
  <si>
    <t>Постановление администрации города Новокузнецка №24 от 31.01.2014</t>
  </si>
  <si>
    <t>Начальник информационно-аналитического отдела</t>
  </si>
  <si>
    <t>контроль, размещение</t>
  </si>
  <si>
    <t>Начальник отдела по подготовки и организации закупок</t>
  </si>
  <si>
    <t>Главные специалисты</t>
  </si>
  <si>
    <t>размещение</t>
  </si>
  <si>
    <t>Кокорева Ж.Г.</t>
  </si>
  <si>
    <t>гланый специалист-юрист</t>
  </si>
  <si>
    <t>размещение, юридическая работа</t>
  </si>
  <si>
    <t>ведущий специалист</t>
  </si>
  <si>
    <t>размещение, аналитическая работа</t>
  </si>
  <si>
    <t>Руководитель__________________ И. С. Прошунина</t>
  </si>
  <si>
    <t>Контактное лицо (Ф.И.О., телефон) Спивак И. А., тел. (3843)322-959</t>
  </si>
  <si>
    <t>смешанная</t>
  </si>
  <si>
    <t>* информация предоставляется ежемесячно нарастающим итогом</t>
  </si>
  <si>
    <t xml:space="preserve"> Руководитель  ______________________ И. С. Прошунина</t>
  </si>
  <si>
    <t>Контактное лицо (Ф.И.О., телефон) Спивак И. А., тел (3843) 322-959</t>
  </si>
  <si>
    <t>15</t>
  </si>
  <si>
    <t>16</t>
  </si>
  <si>
    <t>17</t>
  </si>
  <si>
    <t>25</t>
  </si>
  <si>
    <t xml:space="preserve"> Руководитель _______________________ И. С. Прошунина</t>
  </si>
  <si>
    <t>М12-15001-00</t>
  </si>
  <si>
    <t>Администрация города Новокузнецка</t>
  </si>
  <si>
    <t>ч/з уполномоченный орган</t>
  </si>
  <si>
    <t>Управление закупок администрации города Новокузнецка</t>
  </si>
  <si>
    <t>Администрация Заводского района города Новокузнецка</t>
  </si>
  <si>
    <t>4216005986.</t>
  </si>
  <si>
    <t>М12-51-001</t>
  </si>
  <si>
    <t>654038, Россия, Кемеровская область, г.Новокузнецк, ул.Тореза, 22Б</t>
  </si>
  <si>
    <t>8(3843)                   32-05-03</t>
  </si>
  <si>
    <t>zav_org@admnkz.info</t>
  </si>
  <si>
    <t>Заместитель Главы города - руководитель администрации Заводского района города Новокузнецка</t>
  </si>
  <si>
    <t>Ермолаев Алексей Александрович</t>
  </si>
  <si>
    <t>Главный специалист администрации Заводского района</t>
  </si>
  <si>
    <t>Логуш Екатерина Николаевна</t>
  </si>
  <si>
    <t>8(3843)                 32-05-33</t>
  </si>
  <si>
    <t>Администрация Заводского района</t>
  </si>
  <si>
    <t>Председатель</t>
  </si>
  <si>
    <t>Директор</t>
  </si>
  <si>
    <t>Управление закупок Администрации г. Новокузнецка</t>
  </si>
  <si>
    <t>Ч/з уполномоченный орган</t>
  </si>
  <si>
    <t>главный специалист</t>
  </si>
  <si>
    <t>директор</t>
  </si>
  <si>
    <t>44-ФЗ, 223-ФЗ</t>
  </si>
  <si>
    <t>223-ФЗ</t>
  </si>
  <si>
    <t>Комитет социальной защиты администрации города Новокузнецка</t>
  </si>
  <si>
    <t>Председатель Комитета</t>
  </si>
  <si>
    <t>главный бухгалтер</t>
  </si>
  <si>
    <t>МБУ КЦСОН Орджоникидзевского района</t>
  </si>
  <si>
    <t>(3843)318-282</t>
  </si>
  <si>
    <t>muksoh@mail.ru</t>
  </si>
  <si>
    <t>Е.П. Эделева</t>
  </si>
  <si>
    <t xml:space="preserve"> Евдокимова Анна Александровна</t>
  </si>
  <si>
    <t>М12-04-014-00</t>
  </si>
  <si>
    <t>МБУ КЦСОН Центрального района</t>
  </si>
  <si>
    <t>654066, г. Новокузнецк, пр. Дружбы, 27а</t>
  </si>
  <si>
    <t>(3843) 70-37-78</t>
  </si>
  <si>
    <t>kcson_3843@mail.ru</t>
  </si>
  <si>
    <t>Cеребренникова Валентина Арсеньевна</t>
  </si>
  <si>
    <t>(3843) 77-22-80</t>
  </si>
  <si>
    <t>М12-04-010-00</t>
  </si>
  <si>
    <t>Муниципальное бюджетное учреждение Комплексный центр социального обслуживания населения Заводского района</t>
  </si>
  <si>
    <t>654038, г.Новокузнецк, пр.Советской Армии,13</t>
  </si>
  <si>
    <t>kcsonzrnvkz@yandex.ru</t>
  </si>
  <si>
    <t>Домашова Татьяна Михайловна</t>
  </si>
  <si>
    <t>Заместитель директора</t>
  </si>
  <si>
    <t>Копылова Ирина Евгеньевна</t>
  </si>
  <si>
    <t>М12-04-006-00</t>
  </si>
  <si>
    <t>МБУ КЦСОН Новоильинского района</t>
  </si>
  <si>
    <t>654054, г.Новокузнецк, ул.Новоселов 36</t>
  </si>
  <si>
    <t>8 (3843)62-70-22</t>
  </si>
  <si>
    <t>kcson.now.r@yandex.ru</t>
  </si>
  <si>
    <t>Бойко Антонида Семеновна</t>
  </si>
  <si>
    <t>ведущий юрисконсульт</t>
  </si>
  <si>
    <t>Гаан Надежда Анатольевна</t>
  </si>
  <si>
    <t>М12-04-011-00</t>
  </si>
  <si>
    <t>МКУ ЦСПСиД</t>
  </si>
  <si>
    <t>654041, Кемеровская область, г. Новокузнецк, ул. Сеченова, 6Б</t>
  </si>
  <si>
    <t>beregn@bk.ru</t>
  </si>
  <si>
    <t>Чирикова Ирина  Васильевна</t>
  </si>
  <si>
    <t>М12-04-007-00</t>
  </si>
  <si>
    <t>МКУ СРЦН "Полярная звезда"</t>
  </si>
  <si>
    <t xml:space="preserve">      654025,      г. Новокузнецк, ул. Скоростная, 43</t>
  </si>
  <si>
    <t xml:space="preserve">pstar2008@rambler.ru </t>
  </si>
  <si>
    <t>Подольхов Юрий Владимирович</t>
  </si>
  <si>
    <t xml:space="preserve">Главный специалист-юрисконсульт </t>
  </si>
  <si>
    <t>Киреева Ирина Вячеславовна</t>
  </si>
  <si>
    <t>М12-04-004-00</t>
  </si>
  <si>
    <t>МКУ СРЦН "Алые паруса"</t>
  </si>
  <si>
    <t>г.Новокузнецк, ул.Новоселов,36</t>
  </si>
  <si>
    <t>alparus-tender@yandex.ru</t>
  </si>
  <si>
    <t>Красная Н.В.</t>
  </si>
  <si>
    <t xml:space="preserve">Экономист </t>
  </si>
  <si>
    <t>Федоров А.В.</t>
  </si>
  <si>
    <t>М12-04-008-00</t>
  </si>
  <si>
    <t>МКУ Центр реабилитации детей и подростков с ограниченными возможностями</t>
  </si>
  <si>
    <t>654066, г.Новокузнецк, ул.Грдины,8а</t>
  </si>
  <si>
    <t>borjak@rdtc.ru</t>
  </si>
  <si>
    <t xml:space="preserve">Масягина Светлана Евгеньевна </t>
  </si>
  <si>
    <t>Караваева Людмила Петровна</t>
  </si>
  <si>
    <t>М12-04-003-00</t>
  </si>
  <si>
    <t>Муниципальное казенное учреждение Дом ночного пребывания для лиц без определенного места жительства и занятий</t>
  </si>
  <si>
    <t>doz9@mail.ru</t>
  </si>
  <si>
    <t>М12-04-018-00</t>
  </si>
  <si>
    <t>МКУ СРЦН "Уютный дом"</t>
  </si>
  <si>
    <t>cpdnk@yandekc.ru</t>
  </si>
  <si>
    <t>Левочкина Марина Геннадьевна</t>
  </si>
  <si>
    <t>заместитель директора по общим вопросам</t>
  </si>
  <si>
    <t>Рылов Олег Борисович</t>
  </si>
  <si>
    <t>через уполномоченный орган</t>
  </si>
  <si>
    <t>Комитет градостроительства и земельных ресурсов администрации города Новокузнецка</t>
  </si>
  <si>
    <t>4217121181        906</t>
  </si>
  <si>
    <t>М12-17-002-00</t>
  </si>
  <si>
    <t>654080,г.Новокузнецк, ул.Франкфурта 9а</t>
  </si>
  <si>
    <t>76-94-88,   76-32-02</t>
  </si>
  <si>
    <t>kgzr@rdtc.ru</t>
  </si>
  <si>
    <t>Токарев Андрей Васильевич</t>
  </si>
  <si>
    <t>76-94-88</t>
  </si>
  <si>
    <t>Комитет охраны окружающей среды и природных ресурсов администрации города Новокузнецка</t>
  </si>
  <si>
    <t>М12-14-001-00</t>
  </si>
  <si>
    <t>654005, Кемеровская обл., г. новокузнецк, пр-кт Металлургов , д. 44</t>
  </si>
  <si>
    <t>45-02-42, факс: 45-14-30</t>
  </si>
  <si>
    <t>kopr_nvk@list.ru</t>
  </si>
  <si>
    <t>Председатель комитета</t>
  </si>
  <si>
    <t>Савина Ирина Николаевна</t>
  </si>
  <si>
    <t>Главный специалист</t>
  </si>
  <si>
    <t>Пятницкая Анна Петровна</t>
  </si>
  <si>
    <t>45-02-42</t>
  </si>
  <si>
    <t>УКС администрации г. Новокузнецка</t>
  </si>
  <si>
    <t>Комитет городского контроля</t>
  </si>
  <si>
    <t>4217036578</t>
  </si>
  <si>
    <t>71-96-04</t>
  </si>
  <si>
    <t>kgk@rdtc.ru</t>
  </si>
  <si>
    <t>Харитонов С.А.</t>
  </si>
  <si>
    <t>Начальник отдела</t>
  </si>
  <si>
    <t>Шилинговский Н.И.</t>
  </si>
  <si>
    <t>М12-52-001-00</t>
  </si>
  <si>
    <t>ilin_rn@admnkz.info</t>
  </si>
  <si>
    <t>Коряков Алексей Степанович</t>
  </si>
  <si>
    <t>Замятина Светлана Сергеевна</t>
  </si>
  <si>
    <t>320-625</t>
  </si>
  <si>
    <t>Отдел по размещению муниципального заказа города Новокузнецка</t>
  </si>
  <si>
    <t>М12-54-001-00</t>
  </si>
  <si>
    <t>Администрация Кузнецкого района</t>
  </si>
  <si>
    <t>Сухорев Сергей Николаевич</t>
  </si>
  <si>
    <t>Администрация Центрального района города Новокузнецка</t>
  </si>
  <si>
    <t>4216006010</t>
  </si>
  <si>
    <t>654005, г.Новокузнецк, пр. Металлургов,44</t>
  </si>
  <si>
    <t>322-218,      322-254</t>
  </si>
  <si>
    <t>centr_org@admnkz.info</t>
  </si>
  <si>
    <t>Заместитель Главы города-руководитель администрации Центрального района</t>
  </si>
  <si>
    <t>Начальник отдела информатизации и работы с населением</t>
  </si>
  <si>
    <t>Смирнова Марина Анатольевна</t>
  </si>
  <si>
    <t>322-254</t>
  </si>
  <si>
    <t>Гильметдинова Е.В.</t>
  </si>
  <si>
    <t>Коновалова Елена Евгеньевна</t>
  </si>
  <si>
    <t>М12-04-005-00</t>
  </si>
  <si>
    <t>654013, г.Новокузнецк, ул. День Шахтера, 5</t>
  </si>
  <si>
    <t xml:space="preserve">(3843)31-82-82 </t>
  </si>
  <si>
    <t xml:space="preserve"> (3843) 52-10-23</t>
  </si>
  <si>
    <t>(3843) 52-08-52</t>
  </si>
  <si>
    <t>(3843)61-70-53</t>
  </si>
  <si>
    <t>(3843)70-38-16</t>
  </si>
  <si>
    <t>Демина Нина Евгеньевна</t>
  </si>
  <si>
    <t>(3843) 77-10-75</t>
  </si>
  <si>
    <t xml:space="preserve">(3843) 38-62-43 </t>
  </si>
  <si>
    <t>(3843) 75-60-14</t>
  </si>
  <si>
    <t>(3843) 61-41-75</t>
  </si>
  <si>
    <t>(3843) 776649</t>
  </si>
  <si>
    <t>654005, г. Новокузнецк, ул.  Доз, 9</t>
  </si>
  <si>
    <t>(3843) 53-86-49</t>
  </si>
  <si>
    <t>654034, г. Новокузнецк, ул. Петракова, 68а</t>
  </si>
  <si>
    <t>(3843) 37-29-71</t>
  </si>
  <si>
    <t>(3843) 37-66-33</t>
  </si>
  <si>
    <t>13</t>
  </si>
  <si>
    <t>18</t>
  </si>
  <si>
    <t>19</t>
  </si>
  <si>
    <t>21</t>
  </si>
  <si>
    <t>22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</si>
  <si>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</si>
  <si>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</si>
  <si>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</si>
  <si>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</si>
  <si>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</si>
  <si>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</si>
  <si>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</si>
  <si>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</si>
  <si>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</si>
  <si>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</si>
  <si>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</si>
  <si>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</si>
  <si>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</si>
  <si>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</si>
  <si>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</si>
  <si>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</si>
  <si>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</si>
  <si>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</si>
  <si>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</si>
  <si>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</si>
  <si>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</si>
  <si>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</si>
  <si>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</si>
  <si>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</si>
  <si>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</si>
  <si>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</si>
  <si>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</si>
  <si>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</si>
  <si>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</si>
  <si>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</si>
  <si>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</si>
  <si>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</si>
  <si>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</si>
  <si>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</si>
  <si>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</si>
  <si>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</si>
  <si>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</si>
  <si>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</si>
  <si>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</si>
  <si>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</si>
  <si>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</si>
  <si>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</si>
  <si>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</si>
  <si>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</si>
  <si>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</si>
  <si>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</si>
  <si>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</si>
  <si>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</si>
  <si>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</si>
  <si>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</si>
  <si>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</si>
  <si>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</si>
  <si>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</si>
  <si>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</si>
  <si>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</si>
  <si>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</si>
  <si>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</si>
  <si>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</si>
  <si>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</si>
  <si>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</si>
  <si>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</si>
  <si>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</si>
  <si>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</si>
  <si>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</si>
  <si>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</si>
  <si>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</si>
  <si>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</si>
  <si>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</si>
  <si>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</si>
  <si>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</si>
  <si>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</si>
  <si>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</si>
  <si>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</si>
  <si>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</si>
  <si>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</si>
  <si>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</si>
  <si>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</si>
  <si>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</si>
  <si>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</si>
  <si>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</si>
  <si>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</si>
  <si>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</si>
  <si>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</si>
  <si>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</si>
  <si>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</si>
  <si>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</si>
  <si>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</si>
  <si>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</si>
  <si>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</si>
  <si>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</si>
  <si>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</si>
  <si>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</si>
  <si>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</si>
  <si>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</si>
  <si>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</si>
  <si>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</si>
  <si>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</si>
  <si>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</si>
  <si>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</si>
  <si>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</si>
  <si>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</si>
  <si>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</si>
  <si>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</si>
  <si>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</si>
  <si>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</si>
  <si>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</si>
  <si>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</si>
  <si>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</si>
  <si>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</si>
  <si>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</si>
  <si>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</si>
  <si>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</si>
  <si>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</si>
  <si>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</si>
  <si>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</si>
  <si>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</si>
  <si>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</si>
  <si>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</si>
  <si>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</si>
  <si>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</si>
  <si>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</si>
  <si>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</si>
  <si>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</si>
  <si>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</si>
  <si>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</si>
  <si>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</si>
  <si>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</si>
  <si>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</si>
  <si>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</si>
  <si>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</si>
  <si>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</si>
  <si>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</si>
  <si>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</si>
  <si>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</si>
  <si>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</si>
  <si>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</si>
  <si>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</si>
  <si>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</si>
  <si>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</si>
  <si>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</si>
  <si>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</si>
  <si>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</si>
  <si>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</si>
  <si>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</si>
  <si>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</si>
  <si>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</si>
  <si>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</si>
  <si>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</si>
  <si>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</si>
  <si>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</si>
  <si>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</si>
  <si>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</si>
  <si>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</si>
  <si>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</si>
  <si>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</si>
  <si>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</si>
  <si>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</si>
  <si>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</si>
  <si>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</si>
  <si>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</si>
  <si>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</si>
  <si>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</si>
  <si>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</si>
  <si>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</si>
  <si>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</si>
  <si>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</si>
  <si>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</si>
  <si>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</si>
  <si>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</si>
  <si>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</si>
  <si>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</si>
  <si>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</si>
  <si>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</si>
  <si>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</si>
  <si>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</si>
  <si>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</si>
  <si>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</si>
  <si>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</si>
  <si>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</si>
  <si>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</si>
  <si>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</si>
  <si>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</si>
  <si>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</si>
  <si>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</si>
  <si>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</si>
  <si>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</si>
  <si>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</si>
  <si>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</si>
  <si>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</si>
  <si>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</si>
  <si>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</si>
  <si>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</si>
  <si>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</si>
  <si>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</si>
  <si>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</si>
  <si>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</si>
  <si>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</si>
  <si>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</si>
  <si>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</si>
  <si>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</si>
  <si>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</si>
  <si>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</si>
  <si>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</si>
  <si>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</si>
  <si>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</si>
  <si>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</si>
  <si>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</si>
  <si>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</si>
  <si>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</si>
  <si>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</si>
  <si>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</si>
  <si>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</si>
  <si>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</si>
  <si>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</si>
  <si>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</si>
  <si>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</si>
  <si>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</si>
  <si>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Новокузнецкий городской округ</t>
  </si>
  <si>
    <t>Приложение №4</t>
  </si>
  <si>
    <t>г. Новокузнецк, ул. Ленина, 38</t>
  </si>
  <si>
    <t>8(3843)32-19-67</t>
  </si>
  <si>
    <t>kuz_org@admnkz,info</t>
  </si>
  <si>
    <t>Заместитель Главы города- руководитель администрации Кузнецкого района</t>
  </si>
  <si>
    <t>Главный специалист- юрист</t>
  </si>
  <si>
    <t>8(3843)32-14-09</t>
  </si>
  <si>
    <t>44-Фз</t>
  </si>
  <si>
    <t>УО самостоятельно</t>
  </si>
  <si>
    <t>Управление закупок администрации города Новокузнецк</t>
  </si>
  <si>
    <t>М 12-54-001-00</t>
  </si>
  <si>
    <t>Доведенные лимиты (бюджетные средства) на 2017 год</t>
  </si>
  <si>
    <t>Планируемые внебюджетные средства на 2017 год</t>
  </si>
  <si>
    <t>графа 4 - указывается информация по доведенным лимитам на закупку товаров, работ, услуг на 2017 год</t>
  </si>
  <si>
    <t>графа 5 - указываются планируемые внебюджетные средства по утвержденному плану финансово-хозяйственной деятельности на 2017 год</t>
  </si>
  <si>
    <t>Юрисконсульт 2 категории</t>
  </si>
  <si>
    <t>заместитель директора по кадрам и быту</t>
  </si>
  <si>
    <t>Киселева Марина Анатольевна</t>
  </si>
  <si>
    <t>Храмова Н.В.</t>
  </si>
  <si>
    <t>Фактически оплачено за 2017г. на последнее число месяца</t>
  </si>
  <si>
    <t>в том числе на финансирование 2017 г.</t>
  </si>
  <si>
    <t>в том числе на финансирование  2017 г.</t>
  </si>
  <si>
    <t>Червякова А.О.</t>
  </si>
  <si>
    <t>Халтурина Т.В.</t>
  </si>
  <si>
    <t>Шевченко Е.Г.</t>
  </si>
  <si>
    <t>Сукманова Ю.А.</t>
  </si>
  <si>
    <t>Кривицкая О.Т.</t>
  </si>
  <si>
    <t>Информация по  обеспечению исполнения контракта на 01.10.2017 г.</t>
  </si>
  <si>
    <t>Информация по предоставлению преимуществ в соответствии с Законом о контрактной системе за 9 мес  2017 г.</t>
  </si>
  <si>
    <t>Информация по контрактным службам (контрактным управляющим)*  за  9 мес 2017 года</t>
  </si>
  <si>
    <t>Информация о  заказчиках по состоянию на 01.10.2017 г.</t>
  </si>
  <si>
    <t>по состоянию на 01.10.2017 г.</t>
  </si>
  <si>
    <t>Информация* по заключенным контрактам (договорам)
 за   9 мес. 2017 года</t>
  </si>
  <si>
    <r>
      <t>Информация по закупкам на товары, работы, услуг</t>
    </r>
    <r>
      <rPr>
        <b/>
        <sz val="12"/>
        <rFont val="Times New Roman"/>
        <family val="1"/>
        <charset val="204"/>
      </rPr>
      <t>и  за   9 мес 2017 года</t>
    </r>
  </si>
  <si>
    <r>
      <t xml:space="preserve">Информация по </t>
    </r>
    <r>
      <rPr>
        <b/>
        <u/>
        <sz val="12"/>
        <color indexed="8"/>
        <rFont val="Times New Roman"/>
        <family val="1"/>
        <charset val="204"/>
      </rPr>
      <t xml:space="preserve">совместным закупкам </t>
    </r>
    <r>
      <rPr>
        <b/>
        <sz val="12"/>
        <color indexed="8"/>
        <rFont val="Times New Roman"/>
        <family val="1"/>
        <charset val="204"/>
      </rPr>
      <t>на товары, работы, услуг</t>
    </r>
    <r>
      <rPr>
        <b/>
        <sz val="12"/>
        <rFont val="Times New Roman"/>
        <family val="1"/>
        <charset val="204"/>
      </rPr>
      <t>и  за  9</t>
    </r>
    <r>
      <rPr>
        <b/>
        <sz val="12"/>
        <color indexed="8"/>
        <rFont val="Times New Roman"/>
        <family val="1"/>
        <charset val="204"/>
      </rPr>
      <t xml:space="preserve"> мес. 2017 года</t>
    </r>
  </si>
  <si>
    <t>Комитет по физической культуре, спорту и туризму администрации города Новокузнецка</t>
  </si>
  <si>
    <t>4216006845</t>
  </si>
  <si>
    <t>М12-08-001-00</t>
  </si>
  <si>
    <t>3843 778062, 321597</t>
  </si>
  <si>
    <t>sportkomnk@yandex.ru</t>
  </si>
  <si>
    <t>Гончарова И.А</t>
  </si>
  <si>
    <t>Язева Е.С.</t>
  </si>
  <si>
    <t>3843 77 80 62</t>
  </si>
  <si>
    <t>01393000207</t>
  </si>
  <si>
    <t>Комитет по физической кульутре, спорту и туризму администрации города Новокузнецка</t>
  </si>
  <si>
    <t>Новокузнецкий городской Совет народных депутатов</t>
  </si>
  <si>
    <t>М12-11-001-00</t>
  </si>
  <si>
    <t>654080, Кемеровская область, г.Новокузнецк, ул.Кирова,71, каб.№410</t>
  </si>
  <si>
    <t>8(3843)32-15-02</t>
  </si>
  <si>
    <t>gorsobr@admnkz.info</t>
  </si>
  <si>
    <t>Масюков О.А.</t>
  </si>
  <si>
    <t>консультант советник</t>
  </si>
  <si>
    <t>Болотова Е.В.</t>
  </si>
  <si>
    <t>8(3843)32-29-78</t>
  </si>
  <si>
    <t>самостоятельно</t>
  </si>
  <si>
    <t>М 12-17-001-00</t>
  </si>
  <si>
    <t>654041, Кемеровская область, г.Новокузнецк ул.Циолковского, 34</t>
  </si>
  <si>
    <t>М12-05-001-00</t>
  </si>
  <si>
    <t>Управление культуры администрации города Новокузнецка</t>
  </si>
  <si>
    <t>654018, Кемеровская обл., г. Новокузнецк, ул. Кирова, 64</t>
  </si>
  <si>
    <t>(3843) 77-72-81; (3843) 77-72-97</t>
  </si>
  <si>
    <t>upr-kult-nvkz@mail.ru</t>
  </si>
  <si>
    <t>Носова Екатерина Павловна</t>
  </si>
  <si>
    <t>Балакирева Лариса Сергеевна</t>
  </si>
  <si>
    <t>(3843)77-22-49</t>
  </si>
  <si>
    <t>4217037613</t>
  </si>
  <si>
    <t>М12-05-030-00</t>
  </si>
  <si>
    <t>МКУ "КАЦ УК"</t>
  </si>
  <si>
    <t>(3843) 77-62-49</t>
  </si>
  <si>
    <t>info-analitik@mail.ru</t>
  </si>
  <si>
    <t>Лихачева Евгения Анатольевна</t>
  </si>
  <si>
    <t>М12-05-019-00</t>
  </si>
  <si>
    <t>МБУ ЦБ культуры</t>
  </si>
  <si>
    <t xml:space="preserve">654034, Кемеровская  область, г.Новокузнецк, ул. Ленина,41       </t>
  </si>
  <si>
    <t>(3843) 37-24-79</t>
  </si>
  <si>
    <t>cbuk-zakup@bk.ru</t>
  </si>
  <si>
    <t>Руководитель</t>
  </si>
  <si>
    <t>Коновалова Ольга Васильевна</t>
  </si>
  <si>
    <t xml:space="preserve">Ведущий бухгалтер             </t>
  </si>
  <si>
    <t>Щурихина Светлана Николаевна</t>
  </si>
  <si>
    <t>М12-05-010-00</t>
  </si>
  <si>
    <t>МБУ ДО "ДШИ №1"</t>
  </si>
  <si>
    <t xml:space="preserve"> 654080, Кемеровская обл, Новокузнецк г, Свердлова, 6</t>
  </si>
  <si>
    <t xml:space="preserve">(3843) 46-35-42 </t>
  </si>
  <si>
    <t>artschool1.nvkz@mail.ru</t>
  </si>
  <si>
    <t xml:space="preserve">Директор </t>
  </si>
  <si>
    <t>Токарева Елена Акимовна</t>
  </si>
  <si>
    <t xml:space="preserve">Специалист по кадрам </t>
  </si>
  <si>
    <t xml:space="preserve">Попова Любовь Геннадьевна </t>
  </si>
  <si>
    <t xml:space="preserve">(3843) 46-35-42  </t>
  </si>
  <si>
    <t xml:space="preserve">Управление культуры Администрации города Новокузнецка </t>
  </si>
  <si>
    <t>М 12-05-025-00</t>
  </si>
  <si>
    <t>МБУ ДО "ДМШ № 40"</t>
  </si>
  <si>
    <t xml:space="preserve">654002, Кемеровская обл., г. Новокузнецк, ул. Братьев Гаденовых, 8а </t>
  </si>
  <si>
    <t>(3843) 31-06-84</t>
  </si>
  <si>
    <t>music_school_40@mail.ru</t>
  </si>
  <si>
    <t>Ялынская Лариса Николаевна</t>
  </si>
  <si>
    <t>Бондарева Галина Валерьевна</t>
  </si>
  <si>
    <t>М12-05-011-00</t>
  </si>
  <si>
    <t>МБУ ДО "ДШИ № 47 им. М.Ф. Мацулевич"</t>
  </si>
  <si>
    <t>654034, Кемеровская обл., г.Новокузнецк, ул. Ленина, 73</t>
  </si>
  <si>
    <t xml:space="preserve">(3843) 37-09-44                  </t>
  </si>
  <si>
    <t>dschi47magda@mail.ru</t>
  </si>
  <si>
    <t>Ялынский Эдуард Иванович</t>
  </si>
  <si>
    <t xml:space="preserve">Заместитель директора по АХЧ </t>
  </si>
  <si>
    <t>Лукина Елена Александровна</t>
  </si>
  <si>
    <t>(3843) 37-48-27</t>
  </si>
  <si>
    <t>М12-05-029-00</t>
  </si>
  <si>
    <t>МБУ ДО "ДШИ № 48"</t>
  </si>
  <si>
    <t>654027, Кемеровская область, г.Новокузнцк, ул. Воробьева, д.11</t>
  </si>
  <si>
    <t>(3843) 72-01-36</t>
  </si>
  <si>
    <t>artschool48@yandex.ru</t>
  </si>
  <si>
    <t>Киняйкина Наталья Дмитриева</t>
  </si>
  <si>
    <t>Заместитель директора по безопасности</t>
  </si>
  <si>
    <t xml:space="preserve">Розенцвайг Марта Борисовна </t>
  </si>
  <si>
    <t>(3843) 72-05-05, 89832506078</t>
  </si>
  <si>
    <t>М12-05-013-00</t>
  </si>
  <si>
    <t>МБУ ДО "ДШИ №55"</t>
  </si>
  <si>
    <t>654044, Кемеровская обл., г.Новокузнецк, пр.Архитекторов,12</t>
  </si>
  <si>
    <t xml:space="preserve">(3843) 61-63-19      </t>
  </si>
  <si>
    <t>muzikland55@mail.ru</t>
  </si>
  <si>
    <t>Степанова Диана Викторовна</t>
  </si>
  <si>
    <t>Чулкова Марина Николаевна</t>
  </si>
  <si>
    <t>(3843) 61-20-53</t>
  </si>
  <si>
    <t>М12-05-014-00</t>
  </si>
  <si>
    <t>МБУ ДО "ДШИ № 58"</t>
  </si>
  <si>
    <t>654059, Кемеровская обл., г. Новокузнецк, ул. Тореза, 82а</t>
  </si>
  <si>
    <t>(3843) 54-94-66</t>
  </si>
  <si>
    <t>artschool58nvkz@mail.ru</t>
  </si>
  <si>
    <t>Шепелева Елена Владимировна</t>
  </si>
  <si>
    <t>Документовед</t>
  </si>
  <si>
    <t>Сабельникова Наталья Станиславовна</t>
  </si>
  <si>
    <t>(3843) 54-94-09</t>
  </si>
  <si>
    <t>М12-05-028-00</t>
  </si>
  <si>
    <t>МБУ "МИБС"</t>
  </si>
  <si>
    <t>654007, г. Новокузнецк, ул. Спартака 11</t>
  </si>
  <si>
    <t>(3843)74-44-24</t>
  </si>
  <si>
    <t>priemnaya@libnvkz.ru</t>
  </si>
  <si>
    <t>Тетерина Светлана Михайловна</t>
  </si>
  <si>
    <t>Главный специалист по закупочным процедурам</t>
  </si>
  <si>
    <t>Винокуров Александр Евгеньевич</t>
  </si>
  <si>
    <t>(3843)74-15-66</t>
  </si>
  <si>
    <t xml:space="preserve">самостоятельно </t>
  </si>
  <si>
    <t>М12-53-001-00</t>
  </si>
  <si>
    <t>Маслов Николай Юрьевич</t>
  </si>
  <si>
    <t>Администрация Куйбышевского района города Новокузнецка</t>
  </si>
  <si>
    <t>4216006757; 917</t>
  </si>
  <si>
    <t>М12-20-001-00</t>
  </si>
  <si>
    <t>4216006757</t>
  </si>
  <si>
    <t>654006,г.Новокузнецк, пр.Курако,37</t>
  </si>
  <si>
    <t>8 (3843) 72-17-54;    8(3843) 72-17-44(ф.)</t>
  </si>
  <si>
    <t>kuib_org@admnkz.info</t>
  </si>
  <si>
    <t>Заместитель Главы города-руководитель администрации Куйбышевского района</t>
  </si>
  <si>
    <t>Маренов Михаил Николаевич</t>
  </si>
  <si>
    <t>Ведущий специалист отдела культурно-массовой и спортивной работы управления по социальному развитию территоррии района</t>
  </si>
  <si>
    <t>Галайчук Татьяна Владимировна</t>
  </si>
  <si>
    <t>8 (3843) 320-725</t>
  </si>
  <si>
    <t>Управление закупок администрации города новокузнецка</t>
  </si>
  <si>
    <t>4216005979</t>
  </si>
  <si>
    <t>М12-01-001-00</t>
  </si>
  <si>
    <t>8(3843) 321566</t>
  </si>
  <si>
    <t>otd_contract@admnkz.info</t>
  </si>
  <si>
    <t>Глава города</t>
  </si>
  <si>
    <t>С.Н. Кузнецов</t>
  </si>
  <si>
    <t>начальник контрактного отдела Управления закупок администрации города Новокузнецк</t>
  </si>
  <si>
    <t>Н.В. Орлова</t>
  </si>
  <si>
    <t>8(3843) 321-566</t>
  </si>
  <si>
    <t>Уполномоченный орган, самостоятельно</t>
  </si>
  <si>
    <t>Администрация города Новокузнецк</t>
  </si>
  <si>
    <t>М12-04-001-00</t>
  </si>
  <si>
    <t>(3843) 322-954</t>
  </si>
  <si>
    <t>zakupki@ksz-nk.ru</t>
  </si>
  <si>
    <t>Курилова Татьяна Николаевна</t>
  </si>
  <si>
    <t>Дудина Елена Михайловна</t>
  </si>
  <si>
    <t>(3843) 321-669</t>
  </si>
  <si>
    <t>М12-04-013-00</t>
  </si>
  <si>
    <t>Муниципальное бюджетное учреждение Комплексный центр социального обслуживания населения Куйбышевского района</t>
  </si>
  <si>
    <t>4220010996</t>
  </si>
  <si>
    <t>654079, г. Новокузнецк, пр. Курако,3</t>
  </si>
  <si>
    <t xml:space="preserve"> (3843) 72-54-37</t>
  </si>
  <si>
    <t>muslimova_80@mail.ru</t>
  </si>
  <si>
    <t>Ромашкина Ольга Михайловна</t>
  </si>
  <si>
    <t>Муслимова Анастасия Шарифзяновна</t>
  </si>
  <si>
    <t>(3843) 72-59-52</t>
  </si>
  <si>
    <t>М12-04-012-00</t>
  </si>
  <si>
    <t>МБУ КЦСОН Кузнецкого района</t>
  </si>
  <si>
    <t>654034, г. Новокузнецк, ул. Обнорского, 17</t>
  </si>
  <si>
    <t>(3843)36-90-61</t>
  </si>
  <si>
    <t>kuzkcson@yandex.ru</t>
  </si>
  <si>
    <t>И.о. директора</t>
  </si>
  <si>
    <t>Коротчук Тамара Матвеевна</t>
  </si>
  <si>
    <t xml:space="preserve">Заместитель директора </t>
  </si>
  <si>
    <t>Старикова Ольга Геннадьевна</t>
  </si>
  <si>
    <t>специалист по социальной работе (в сфере закупок)</t>
  </si>
  <si>
    <t>зам.директора По АХЧ</t>
  </si>
  <si>
    <t xml:space="preserve">(3843) 735208        </t>
  </si>
  <si>
    <t>Волков Сергей Васильевич</t>
  </si>
  <si>
    <t>Шмаренкова Светлана Николаевна</t>
  </si>
  <si>
    <t>(3843) 53-86-47</t>
  </si>
  <si>
    <t>Комитет социлаьной защиты администрации города Новокузнецка</t>
  </si>
  <si>
    <t>МБУ КЦСОН Куйбышевского района</t>
  </si>
  <si>
    <t>МБУ КЦСОН Заводского района</t>
  </si>
  <si>
    <t>КУМИ г.Новокузнецка</t>
  </si>
  <si>
    <t>4216006034</t>
  </si>
  <si>
    <t>01393000210</t>
  </si>
  <si>
    <t>654007 г.Новокузнецк ул.Кирова,71</t>
  </si>
  <si>
    <t>321-519,321-522</t>
  </si>
  <si>
    <t>kumi@admnkz.info</t>
  </si>
  <si>
    <t>Коробов О.В.</t>
  </si>
  <si>
    <t>Начальник отдела приватизации</t>
  </si>
  <si>
    <t>Клочаник А.Н.</t>
  </si>
  <si>
    <t>32-15-22</t>
  </si>
  <si>
    <t>ч\з уполномоченный орган</t>
  </si>
  <si>
    <t>Управление закупок Администрации г.Новокузнецка</t>
  </si>
  <si>
    <t>03393003178</t>
  </si>
  <si>
    <t>МБУ "Архив города Новокузнецка</t>
  </si>
  <si>
    <t>654005, г. Новокузнецк, пр. Металлургов,44</t>
  </si>
  <si>
    <t>768-852</t>
  </si>
  <si>
    <t>ofk20@nvkz.net</t>
  </si>
  <si>
    <t>Мазурков И.И.</t>
  </si>
  <si>
    <t>13930002914</t>
  </si>
  <si>
    <t>КУМИ</t>
  </si>
  <si>
    <t>Гл. специалист отдела анализа и учета</t>
  </si>
  <si>
    <t>Захарова Мария Константиновна</t>
  </si>
  <si>
    <t>Управления закупок 
администрации города Новокузнецка</t>
  </si>
  <si>
    <t>Администрация Новоильинского района города Новокузнецка</t>
  </si>
  <si>
    <t>4216007863/919</t>
  </si>
  <si>
    <t>654011 Кемеровская область город Новокузнецк, пр. Авиаторов, 62</t>
  </si>
  <si>
    <t xml:space="preserve">320-622        320-661 </t>
  </si>
  <si>
    <t>Зам.Главы города - руководитель администрации Новоильинского района</t>
  </si>
  <si>
    <t>Гл. специалист - юрист</t>
  </si>
  <si>
    <t>администрация Орджоникидзевского района</t>
  </si>
  <si>
    <t>4216006002</t>
  </si>
  <si>
    <t>М 12-25 001-00</t>
  </si>
  <si>
    <t>654013 г. Новокузнецк ул. Тузовского.14</t>
  </si>
  <si>
    <t>320-479                  320-489</t>
  </si>
  <si>
    <t>ord_org@admnkz.info</t>
  </si>
  <si>
    <t>Заместитель Главы города- руководитель администрации Орджоникидзевского района</t>
  </si>
  <si>
    <t>Степанов   Владимир  Петрович</t>
  </si>
  <si>
    <t>Главный специалист отдела торговли и развития предпринимательства</t>
  </si>
  <si>
    <t>Яковлева   Татьяна  Иннокентьевна</t>
  </si>
  <si>
    <t>320-479,  89059144803</t>
  </si>
  <si>
    <t>44- ФЗ</t>
  </si>
  <si>
    <t>Управление закупок  Администрации города Новокузнецка</t>
  </si>
  <si>
    <t>Комитет ЖКХ администрации города Новокузнецка</t>
  </si>
  <si>
    <t>М12-07-001-00</t>
  </si>
  <si>
    <t>654041, г. Новокузнецк, пр. Дружбы, 8б</t>
  </si>
  <si>
    <t>тел. 71-19-66,        факс 71-19-58</t>
  </si>
  <si>
    <t>info@gkh-nk.ru</t>
  </si>
  <si>
    <t>Ступин В.С.</t>
  </si>
  <si>
    <t>Главный специалист ПЭО</t>
  </si>
  <si>
    <t>Погорелова Екатерина Игоревна</t>
  </si>
  <si>
    <t>тел. 71-93-13</t>
  </si>
  <si>
    <t>Управление  закупок администрации г. Новокузнецка</t>
  </si>
  <si>
    <t>4217131091</t>
  </si>
  <si>
    <t>М12-07-002-00</t>
  </si>
  <si>
    <t>МБУ "Защита населения и территории" г. Новокузнецка</t>
  </si>
  <si>
    <t>654007, г.Новокузнецк, ул.Орджоникидзе,36</t>
  </si>
  <si>
    <t>тел. 53 93 40       факс 45 14 80</t>
  </si>
  <si>
    <t>nkzgo@mail.ru</t>
  </si>
  <si>
    <t>Сивый Виктор Васильевич</t>
  </si>
  <si>
    <t>1.  Начальник отдела МТО;     2. Главный специалист отдела МТО.</t>
  </si>
  <si>
    <t>1.  Ярушин Сергей Игоревич            2. Шумихина Кристина Анатольевна</t>
  </si>
  <si>
    <t>тел. 53 93 40</t>
  </si>
  <si>
    <t>М12-07-003-00</t>
  </si>
  <si>
    <t>МБУ "Дирекция ЖКХ" г.Новокузнецка</t>
  </si>
  <si>
    <t>654041, г.Новокузнецк, пр-т Дружбы, 8Б</t>
  </si>
  <si>
    <t>т. 71-84-66,   71-93-69</t>
  </si>
  <si>
    <t>deznk@mail.ru</t>
  </si>
  <si>
    <t>Кузнецов А.А.</t>
  </si>
  <si>
    <t>Главный специалист по контрактным закупкам</t>
  </si>
  <si>
    <t>Пожникова Ж.Ю.</t>
  </si>
  <si>
    <t>т. 71-84-66</t>
  </si>
  <si>
    <t>УТИС</t>
  </si>
  <si>
    <t>М12-16-002-00</t>
  </si>
  <si>
    <t>МБУ ЕЦОПП</t>
  </si>
  <si>
    <t>Строителей 55</t>
  </si>
  <si>
    <t>74-59-85</t>
  </si>
  <si>
    <t>Начальник управления</t>
  </si>
  <si>
    <t>начальник отдела закупок</t>
  </si>
  <si>
    <t>Веселовская О.А.</t>
  </si>
  <si>
    <t>Управление закупок</t>
  </si>
  <si>
    <t>Управление по транспорту и связи</t>
  </si>
  <si>
    <t>М12-16-001-00</t>
  </si>
  <si>
    <t>654080, г.Новокузнецк ул.Кирова, 71</t>
  </si>
  <si>
    <t>32-14-60</t>
  </si>
  <si>
    <t>utis@admnkz.info</t>
  </si>
  <si>
    <t>Адамовский Александр Николаевич</t>
  </si>
  <si>
    <t>Начальник ФЭО</t>
  </si>
  <si>
    <t>Белоусова Татьяна Александровна</t>
  </si>
  <si>
    <t>32-14-69</t>
  </si>
  <si>
    <t>Комитетет образования и науки администрации г.Новокузнецка</t>
  </si>
  <si>
    <t>4216006669</t>
  </si>
  <si>
    <t>М12-02-035-00</t>
  </si>
  <si>
    <t xml:space="preserve">МБ ДОУ  "Детский сад № 59" </t>
  </si>
  <si>
    <t>654038, Кемеровская обл., г.Новокузнецк, ул.Климасенко, 5/3</t>
  </si>
  <si>
    <t>54-15-27</t>
  </si>
  <si>
    <t>volodina_op@mail.ru</t>
  </si>
  <si>
    <t>заведующая</t>
  </si>
  <si>
    <t>Володина Ольга Петровна</t>
  </si>
  <si>
    <t xml:space="preserve"> заведующая-</t>
  </si>
  <si>
    <t>44-ФЗ             223-ФЗ</t>
  </si>
  <si>
    <t>Управление Закупок администрации г.Новокузнецка</t>
  </si>
  <si>
    <t>Заводской и Новоильинский</t>
  </si>
  <si>
    <t>М12-02-036-00</t>
  </si>
  <si>
    <t xml:space="preserve">МБ ДОУ " Детский сад № 61" </t>
  </si>
  <si>
    <t>654040, Кемеровская обл., г.Новокузнецк, пр.Советской Армии, 57/1</t>
  </si>
  <si>
    <t>53-57-44</t>
  </si>
  <si>
    <t>welcom61@mail.ru</t>
  </si>
  <si>
    <t>Веселовская Татьяна Сергеевна</t>
  </si>
  <si>
    <t xml:space="preserve"> Веселовская Татьяна Сергеевна</t>
  </si>
  <si>
    <t>М12-02-037-00</t>
  </si>
  <si>
    <t xml:space="preserve">МБ ДОУ "Детский  сад № 63" </t>
  </si>
  <si>
    <t>654040, Кемеровская обл., г.Новокузнецк, пр.Сов.Армии,43-А</t>
  </si>
  <si>
    <t>53-40-99</t>
  </si>
  <si>
    <t>mdoy632010@yandex.ru</t>
  </si>
  <si>
    <t>Гуптор Татьяна Владимировна</t>
  </si>
  <si>
    <t>М12-02-038-00</t>
  </si>
  <si>
    <t xml:space="preserve">МБ ДОУ "Детский сад № 64" </t>
  </si>
  <si>
    <t>654031, Кемеровская обл., ул. 40 лет ВЛКСМ, 13а</t>
  </si>
  <si>
    <t>52-86-97</t>
  </si>
  <si>
    <t>d-s64@yandex.ru</t>
  </si>
  <si>
    <t>Никулина Татьяна Юрьевна</t>
  </si>
  <si>
    <t xml:space="preserve"> Никулина Татьяна Юрьевна</t>
  </si>
  <si>
    <t xml:space="preserve">44-ФЗ             </t>
  </si>
  <si>
    <t>МАДОУ "Детский сад № 65"</t>
  </si>
  <si>
    <t>654038, Кемеровская обл., г.Новокузнецк,  Тореза, № 39-А</t>
  </si>
  <si>
    <t>54-92-89</t>
  </si>
  <si>
    <t>dou65_nkz@mail.ru</t>
  </si>
  <si>
    <t xml:space="preserve">Заведующая </t>
  </si>
  <si>
    <t>Прудникова Юлия Борисовна</t>
  </si>
  <si>
    <t>8-923-629-11-12</t>
  </si>
  <si>
    <t xml:space="preserve">   223-ФЗ</t>
  </si>
  <si>
    <t>работают по 223 фз самостоятельно</t>
  </si>
  <si>
    <t>М12-02-311-00</t>
  </si>
  <si>
    <t>МБ ДОУ "ЦРР - детский сад № 76"</t>
  </si>
  <si>
    <t>654059, Кемеровская область, г.Новокузнецк, ул.Тореза, 117-А</t>
  </si>
  <si>
    <t>54-52-90</t>
  </si>
  <si>
    <t>nkzdetsad76@yandex.ru</t>
  </si>
  <si>
    <t>Коновалова Юлия Александровна</t>
  </si>
  <si>
    <t>М12-02-040-00</t>
  </si>
  <si>
    <t xml:space="preserve">МБ ДОУ "Детский сад № 83" </t>
  </si>
  <si>
    <t>654059, Кемеровская обл., г.Новокузнецк, ул.Клименко, 28-А</t>
  </si>
  <si>
    <t>54-65-55</t>
  </si>
  <si>
    <t>podsnejnik69@mail.ru</t>
  </si>
  <si>
    <t>Брюханова Елена Вильевна</t>
  </si>
  <si>
    <t>М12-02-041-00</t>
  </si>
  <si>
    <t xml:space="preserve">МБ ДОУ "Детский сад № 91" </t>
  </si>
  <si>
    <t>654059, Кемеровская обл., г.Новокузнецк, ул.Клименко, 44-А</t>
  </si>
  <si>
    <t>54-60-44</t>
  </si>
  <si>
    <t>mdou91@mail.ru</t>
  </si>
  <si>
    <t>Мусохранова Людмила Казимировна</t>
  </si>
  <si>
    <t>М12-02-042-00</t>
  </si>
  <si>
    <t xml:space="preserve">МБ ДОУ "Детский сад № 103" </t>
  </si>
  <si>
    <t>654031, Кемеровская обл., ул. 40 лет ВЛКСМ, 53</t>
  </si>
  <si>
    <t>52-38-45</t>
  </si>
  <si>
    <t>ya.mdou103@yandex.ru</t>
  </si>
  <si>
    <t>Лисина Наталья Михайловна</t>
  </si>
  <si>
    <t>М12-02-044-00</t>
  </si>
  <si>
    <t xml:space="preserve">МБ ДОУ "Детский сад № 117" </t>
  </si>
  <si>
    <t>654038, Кемеровская обл.,г.Новокузнецк, пр.Советской Армии, 25-А</t>
  </si>
  <si>
    <t>52-30-34</t>
  </si>
  <si>
    <t>detsad117@yandex.ru</t>
  </si>
  <si>
    <t>Перминова Ирина Алексеевна</t>
  </si>
  <si>
    <t>М12-02-045-00</t>
  </si>
  <si>
    <t xml:space="preserve">МБ ДОУ "Детский сад № 128" </t>
  </si>
  <si>
    <t>654038, Кемеровская обл., г.Новокузнецк, ул.Мориса Тореза, 14-А</t>
  </si>
  <si>
    <t>53-45-99</t>
  </si>
  <si>
    <t>doy-128@mail.ru</t>
  </si>
  <si>
    <t>Баранова Наталья Александровна</t>
  </si>
  <si>
    <t>М12-02-047-00</t>
  </si>
  <si>
    <t xml:space="preserve">МБ ДОУ "Детский сад № 147" </t>
  </si>
  <si>
    <t>654031, Кемеровская обл, г.Новокузнецк, ул.Первостроителей, 9-А</t>
  </si>
  <si>
    <t>52-80-50</t>
  </si>
  <si>
    <t>mdou147nvkz@yandex.ru</t>
  </si>
  <si>
    <t>Сергеенко Ольга Васильевна</t>
  </si>
  <si>
    <t>М12-02-048-00</t>
  </si>
  <si>
    <t xml:space="preserve">МБ ДОУ "Детский сад № 156" </t>
  </si>
  <si>
    <t>654059, Кемеровская обл., г.Новокузнецк, ул. 40 лет ВЛКСМ, 78-В</t>
  </si>
  <si>
    <t>54-53-55</t>
  </si>
  <si>
    <t>detsad156@yandex.ru</t>
  </si>
  <si>
    <t>Султанова Ольга Викторовна</t>
  </si>
  <si>
    <t>делопроизводитель</t>
  </si>
  <si>
    <t>Идиятуллова Яна Сергеевна</t>
  </si>
  <si>
    <t>М12-02-049-00</t>
  </si>
  <si>
    <t>МБ ДОУ "Детский сад № 157"</t>
  </si>
  <si>
    <t>654059, Кемеровская обл., г.Новокузнецк, ул.40 лет ВЛКСМ, 78-А</t>
  </si>
  <si>
    <t>54-80-36</t>
  </si>
  <si>
    <t>dou157@yandex.ru</t>
  </si>
  <si>
    <t>Титоренко Нина Ивановна</t>
  </si>
  <si>
    <t>старший воспитатель</t>
  </si>
  <si>
    <t>Володина Ольга Николаевна</t>
  </si>
  <si>
    <t>М12-02-050-00</t>
  </si>
  <si>
    <t xml:space="preserve">МБ ДОУ "Детский сад № 166" </t>
  </si>
  <si>
    <t>654059, Кемеровская обл., г.Новокузнецк, ул.Клименко, 60-А</t>
  </si>
  <si>
    <t>54-68-00</t>
  </si>
  <si>
    <t>sad_166@mail.ru</t>
  </si>
  <si>
    <t>Баранова Людмила Юрьевна</t>
  </si>
  <si>
    <t>М12-02-051-00</t>
  </si>
  <si>
    <t xml:space="preserve">МБ ДОУ "Детский сад № 168" </t>
  </si>
  <si>
    <t>654040, Кемеровская обл., г.Новокузнецк, ул.13-й микрорайон, 18-А</t>
  </si>
  <si>
    <t>53-70-49</t>
  </si>
  <si>
    <t>korablik168@mail.ru</t>
  </si>
  <si>
    <t>Молчанова Татьяна Ильинична</t>
  </si>
  <si>
    <t>М12-02-052-00</t>
  </si>
  <si>
    <t xml:space="preserve">МБ ДОУ "Детский сад № 169" </t>
  </si>
  <si>
    <t>654059, Кемеровская обл., г.Новокузнецк, ул.Мориса Тореза, 88а</t>
  </si>
  <si>
    <t>54-50-66</t>
  </si>
  <si>
    <t>det.sad-169@mail.ru</t>
  </si>
  <si>
    <t>Корольчук Елена Андреевна</t>
  </si>
  <si>
    <t>М12-02-053-00</t>
  </si>
  <si>
    <t>МБ ДОУ "Детский сад № 173"</t>
  </si>
  <si>
    <t>654040, Кемеровская обл., г.Новокузнецк, ул.Клименко, 27-Б</t>
  </si>
  <si>
    <t>54-49-11</t>
  </si>
  <si>
    <t>bobkova173@mail.ru</t>
  </si>
  <si>
    <t>Паденова Екатерина Сергеевна</t>
  </si>
  <si>
    <t>М12-02-054-00</t>
  </si>
  <si>
    <t xml:space="preserve">МБ ДОУ "Детский сад № 177" </t>
  </si>
  <si>
    <t>654038, Кемеровская обл., г.Новокузнецк, ул. 40 лет ВЛКСМ, 24-Б</t>
  </si>
  <si>
    <t>52-07-72</t>
  </si>
  <si>
    <t>mdoy177@yandex.ru</t>
  </si>
  <si>
    <t>Хорошайло Наталья Васильевна</t>
  </si>
  <si>
    <t>заведующая хозяйством</t>
  </si>
  <si>
    <t>Судакова Ольга Николаевна</t>
  </si>
  <si>
    <t>М12-02-055-00</t>
  </si>
  <si>
    <t>МБ ДОУ "Детский сад № 184"</t>
  </si>
  <si>
    <t>654040, Кемеровская обл., г.Новокузнецк, ул.Клименко, 27-В</t>
  </si>
  <si>
    <t>54-45-31</t>
  </si>
  <si>
    <t>mbdoy184@yandex.ru</t>
  </si>
  <si>
    <t>Казанцева Марина Федоровна</t>
  </si>
  <si>
    <t>М12-02-056-00</t>
  </si>
  <si>
    <t xml:space="preserve">МБ ДОУ "Детский сад № 185" </t>
  </si>
  <si>
    <t>654040, Кемеровская обл., г.Новокузнецк, 27-А</t>
  </si>
  <si>
    <t>54-44-18</t>
  </si>
  <si>
    <t>detsad185@mail.ru</t>
  </si>
  <si>
    <t>Сковронская Оксана Геннадьевна</t>
  </si>
  <si>
    <t>М12-02-059-00</t>
  </si>
  <si>
    <t xml:space="preserve">МБ ДОУ "Детский сад № 193" </t>
  </si>
  <si>
    <t>654031, Кемеровская обл., г.Новокузнецк, пр.Ижевский, 18</t>
  </si>
  <si>
    <t>52-80-30</t>
  </si>
  <si>
    <t>kindergarden193@mail.ru</t>
  </si>
  <si>
    <t>Сизова Янина Юрьевна</t>
  </si>
  <si>
    <t>М12-02-060-00</t>
  </si>
  <si>
    <t xml:space="preserve">МБ ДОУ "Детский сад № 194" </t>
  </si>
  <si>
    <t>654038, Кемеровская обл., г.Новокузнецк, пр.Советской Армии,22</t>
  </si>
  <si>
    <t>54-57-86</t>
  </si>
  <si>
    <t>detsad194@yandex.ru</t>
  </si>
  <si>
    <t>Ноянзина Наталья Станиславовна</t>
  </si>
  <si>
    <t>М12-02-061-00</t>
  </si>
  <si>
    <t xml:space="preserve">МБ ДОУ "Детский сад № 195" </t>
  </si>
  <si>
    <t>654038, Кемеровская обл., г.Новокузнецк, пр.Советской Армии,32</t>
  </si>
  <si>
    <t>54-57-09</t>
  </si>
  <si>
    <t>detsad195@yandex.ru</t>
  </si>
  <si>
    <t>Балашова Людмила Романовна</t>
  </si>
  <si>
    <t>М12-02-062-00</t>
  </si>
  <si>
    <t xml:space="preserve">МБ ДОУ "Детский сад № 198" </t>
  </si>
  <si>
    <t>654059, Кемеровская обл., г.Новокузнецк, ул.Мориса Тореза, 63-А</t>
  </si>
  <si>
    <t>54-84-66</t>
  </si>
  <si>
    <t>teremok198@mail.ru</t>
  </si>
  <si>
    <t>Мещерякова Ирина Михайловна</t>
  </si>
  <si>
    <t>М12-02-063-00</t>
  </si>
  <si>
    <t>МБ ДОУ "Детский сад № 204"</t>
  </si>
  <si>
    <t>654059, Кемеровская обл., г.Новокузнецк, ул.Мориса Тореза, 63-Б</t>
  </si>
  <si>
    <t>54-91-34</t>
  </si>
  <si>
    <t>det_sad204@mail.ru</t>
  </si>
  <si>
    <t>Ручкина Ольга Андреевна</t>
  </si>
  <si>
    <t>М12-02-065-00</t>
  </si>
  <si>
    <t>МБ ДОУ "Детский сад № 207"</t>
  </si>
  <si>
    <t>654040, Кемеровская обл., г.Новокузнецк, ул.Климасенко, 16/3</t>
  </si>
  <si>
    <t>53-50-75</t>
  </si>
  <si>
    <t>sibirochka207@yandex.ru</t>
  </si>
  <si>
    <t>Тихонова Ирина Валентиновна</t>
  </si>
  <si>
    <t>М12-02-066-00</t>
  </si>
  <si>
    <t>МБ ДОУ "Детский сад № 217"</t>
  </si>
  <si>
    <t>654040, Кемеровская обл., г.Новокузнецк, ул.13-й микрорайон, 12-Б</t>
  </si>
  <si>
    <t>53-67-61</t>
  </si>
  <si>
    <t>nezavitin@gmail.com</t>
  </si>
  <si>
    <t>Незавитина Елена Сергеевна</t>
  </si>
  <si>
    <t>учитель-логопед</t>
  </si>
  <si>
    <t xml:space="preserve"> Журавлева Анна Петровна</t>
  </si>
  <si>
    <t>М12-02-067-00</t>
  </si>
  <si>
    <t xml:space="preserve">МБ ДОУ "Детский сад № 219" </t>
  </si>
  <si>
    <t>654031, Кемеровская обл. г.Новокузнецк, пр.Ижевский, 20</t>
  </si>
  <si>
    <t>52-80-83</t>
  </si>
  <si>
    <t>d-s-219@mail.ru</t>
  </si>
  <si>
    <t>Лоншакова Надежда Николаевна</t>
  </si>
  <si>
    <t>М12-02-068-00</t>
  </si>
  <si>
    <t xml:space="preserve">МБ ДОУ "Детский сад № 221" </t>
  </si>
  <si>
    <t xml:space="preserve">654059, Кемеровская обл, г.Новокузнецк, ул. 40 летВЛКСМ, 118-А </t>
  </si>
  <si>
    <t>54-93-72</t>
  </si>
  <si>
    <t>det_sad_221@mail.ru</t>
  </si>
  <si>
    <t xml:space="preserve"> Позняева Лариса Вячеславовна</t>
  </si>
  <si>
    <t>М12-02-069-00</t>
  </si>
  <si>
    <t xml:space="preserve">МБ ДОУ "Детский сад № 272" </t>
  </si>
  <si>
    <t>654031, Кемеровская обл., г.Новокузнецк, ул. 40 лет ВЛКСМ, 43</t>
  </si>
  <si>
    <t>52-57-11</t>
  </si>
  <si>
    <t>teremok272@mail.ru</t>
  </si>
  <si>
    <t>Воронецкая Елена Константиновна</t>
  </si>
  <si>
    <t>Бочманова Яна Юрьевна</t>
  </si>
  <si>
    <t>М12-02-081-00</t>
  </si>
  <si>
    <t>МБОУ "Средняя общеобразовательная школа № 5"</t>
  </si>
  <si>
    <t>654048, Кемеровская обл., г.Новокузнецк, ул.Клименко, 7-А</t>
  </si>
  <si>
    <t>54-09-75</t>
  </si>
  <si>
    <t>school5-nvkz@rambler.ru</t>
  </si>
  <si>
    <t>Раева Валентина Петровна</t>
  </si>
  <si>
    <t>учитель технологии</t>
  </si>
  <si>
    <t>Соколов Юрий Валерьевич</t>
  </si>
  <si>
    <t>М12-02-082-00</t>
  </si>
  <si>
    <t>МБОУ "Средняя общеобразовательная школа № 18"</t>
  </si>
  <si>
    <t>654059, Кемеровская обл., г.Новокузнецк, ул.Климасенко, 36а</t>
  </si>
  <si>
    <t>54-81-55</t>
  </si>
  <si>
    <t>sh18nvkz@yandex.ru</t>
  </si>
  <si>
    <t>Улитушкина Татьяна Александровна</t>
  </si>
  <si>
    <t>заместитель директроа по АХР</t>
  </si>
  <si>
    <t xml:space="preserve"> Борзунова Елизавета Евгеньевна</t>
  </si>
  <si>
    <t>М12-02-083-00</t>
  </si>
  <si>
    <t>МБОУ "Средняя общеобразовательная школа № 22"</t>
  </si>
  <si>
    <t>654038, Кемеровская обл., г.Новокузнецк, ул. 40 лет ВЛКСМ, 52а</t>
  </si>
  <si>
    <t>54-93-96</t>
  </si>
  <si>
    <t>samsung_52a@mail.ru</t>
  </si>
  <si>
    <t>Харламова Елена Анатольевна</t>
  </si>
  <si>
    <t>М12-02-084-00</t>
  </si>
  <si>
    <t>МБОУ "Основная общеобразовательная школа № 33"</t>
  </si>
  <si>
    <t>654031, Кемеровская обл., г.Новокузнецк, пр.Ижевский, 15</t>
  </si>
  <si>
    <t>52-65-75</t>
  </si>
  <si>
    <t>school_3300@mail.ru</t>
  </si>
  <si>
    <t>Никифорова Вера Максимовна</t>
  </si>
  <si>
    <t xml:space="preserve">заместитель директора по БЖ </t>
  </si>
  <si>
    <t xml:space="preserve"> Иванкина Ольга Сергеевна</t>
  </si>
  <si>
    <t>М12-02-085-00</t>
  </si>
  <si>
    <t>МБОУ "Лицей № 35"</t>
  </si>
  <si>
    <t>654048, Кемеровская обл., г.Новокузнецк, ул.40 лет ВЛКСМ, 98-А</t>
  </si>
  <si>
    <t>54-62-22</t>
  </si>
  <si>
    <t>licey35@ngs.ru</t>
  </si>
  <si>
    <t>Шибаев Игорь Анатольевич</t>
  </si>
  <si>
    <t>М12-02-086-00</t>
  </si>
  <si>
    <t>МБОУ "ЛИцей № 46"</t>
  </si>
  <si>
    <t>654040, Кемеровская обл., г.Новокузнецк, ул.Климасенко, 25а</t>
  </si>
  <si>
    <t>54-60-31</t>
  </si>
  <si>
    <t>sc46@bk.ru</t>
  </si>
  <si>
    <t>Килин Федор Михайлович</t>
  </si>
  <si>
    <t xml:space="preserve">учитель ОБЖ </t>
  </si>
  <si>
    <t>Масленникова Марина Валерьевна</t>
  </si>
  <si>
    <t>54-71-35</t>
  </si>
  <si>
    <t>М12-02-087-00</t>
  </si>
  <si>
    <t>МБОУ "Средняя общеобразовательная школа № 49"</t>
  </si>
  <si>
    <t>654059, Кемеровская обл., г.Новокузнецк, ул. 40 лет ВЛКСМ, 76-А</t>
  </si>
  <si>
    <t>shkolabv49@yandex.ru</t>
  </si>
  <si>
    <t>Торопова Светлана Анатольевна</t>
  </si>
  <si>
    <t xml:space="preserve">заместитель директора по АХР </t>
  </si>
  <si>
    <t>Богданов Алексей Сергеевич</t>
  </si>
  <si>
    <t>М12-02-089-00</t>
  </si>
  <si>
    <t>МБОУ "Средняя общеобразовательная школа № 79"</t>
  </si>
  <si>
    <t>645059, Кемеровская обл., г.Новокузнецк, ул.40 лет ВЛКСМ, 112</t>
  </si>
  <si>
    <t>54-96-09</t>
  </si>
  <si>
    <t>school79nvk@mail.ru</t>
  </si>
  <si>
    <t>Лебедева Светлана Юрьевна</t>
  </si>
  <si>
    <t>заместитель директора по НР</t>
  </si>
  <si>
    <t xml:space="preserve"> Бачурина Наталья Анатольевна</t>
  </si>
  <si>
    <t>М12-02-090-00</t>
  </si>
  <si>
    <t>МАОУ "Средняя общеобразовательная школа № 81"</t>
  </si>
  <si>
    <t xml:space="preserve">654031, Кемеровская обл,г.Новокузнецк,ул. Горьковская, 17 </t>
  </si>
  <si>
    <t>8-960-904-6425</t>
  </si>
  <si>
    <t>scool81@yandex.ru</t>
  </si>
  <si>
    <t>Трушин Геннадий Александрович</t>
  </si>
  <si>
    <t>М12-02-092-00</t>
  </si>
  <si>
    <t>МБОУ "Основная общеобразовательная школа № 89"</t>
  </si>
  <si>
    <t>654055, Кемеровская обл., г.Новокузнецк, ул.Ладожская, 110</t>
  </si>
  <si>
    <t>45-72-24</t>
  </si>
  <si>
    <t>ru892007@rambler.ru</t>
  </si>
  <si>
    <t>Павлова Вера Иосифовна</t>
  </si>
  <si>
    <t>М12-02-093-00</t>
  </si>
  <si>
    <t>МБОУ "Средняя общеобразовательная школа № 93"</t>
  </si>
  <si>
    <t>654038, Кемеровская обл., г.Новокузнецк, ул.Мориса Тореза, 11</t>
  </si>
  <si>
    <t>52-24-50</t>
  </si>
  <si>
    <t>school93nvkz@mail.ru</t>
  </si>
  <si>
    <t>Гусаков Константин Александрович</t>
  </si>
  <si>
    <t>Тельнова Лидия Валентиновна</t>
  </si>
  <si>
    <t>М12-02-094-00</t>
  </si>
  <si>
    <t>МБОУ "Средняя общеобразовательная школа № 102"</t>
  </si>
  <si>
    <t>654038, Кемеровс кая обл., г.Новокузнецк, ул.Климасенко,12/3</t>
  </si>
  <si>
    <t>53-50-19</t>
  </si>
  <si>
    <t>moy_102@mail.ru</t>
  </si>
  <si>
    <t>Зыков Юрий Юрьевич</t>
  </si>
  <si>
    <t xml:space="preserve">заместитель директора по БЖ  </t>
  </si>
  <si>
    <t>Южанина Анастасия Владимировна</t>
  </si>
  <si>
    <t>М12-02-072-00</t>
  </si>
  <si>
    <t>МБОУ ДОД "Дом детского творчества № 4"</t>
  </si>
  <si>
    <t>654059, Кемеровская обл., г.Новокузнецк, ул.Мориса Тореза, 82-А</t>
  </si>
  <si>
    <t>54-63-35</t>
  </si>
  <si>
    <t>ddt4_nkz@mail.ru</t>
  </si>
  <si>
    <t>Цуканова Людмила Петровна</t>
  </si>
  <si>
    <t xml:space="preserve">заведующая отделом </t>
  </si>
  <si>
    <t>Парамонова Елена Николаевна</t>
  </si>
  <si>
    <t>М12-02-310-00</t>
  </si>
  <si>
    <t>МБОУ ДО "Станция юных натуралистов"</t>
  </si>
  <si>
    <t>654031, Кемеровская обл., г.Новокузнецк, ул.Горьковская, 42</t>
  </si>
  <si>
    <t>52-57-10</t>
  </si>
  <si>
    <t>syn2-nk@mail.ru</t>
  </si>
  <si>
    <t>Ерохина Наталья Петровна</t>
  </si>
  <si>
    <t>М12-02-073-00</t>
  </si>
  <si>
    <t>МБОУ ДОД "Детско-юношеская школа № 3"</t>
  </si>
  <si>
    <t>654038, Кемеровская обл., г.Новокузнецк, ул.Климасенко 16/4</t>
  </si>
  <si>
    <t>53-46-20</t>
  </si>
  <si>
    <t>dussh-3nvkz@mail.ru</t>
  </si>
  <si>
    <t>Пожаркин Дмитрий Иванович</t>
  </si>
  <si>
    <t>М12-02-077-00</t>
  </si>
  <si>
    <t>МБОУ ДОД "Центр "Меридиан"</t>
  </si>
  <si>
    <t>654031, Кемеровская обл, г.Новокузнецк, ул.Горьковская, 11а</t>
  </si>
  <si>
    <t>52-49-42</t>
  </si>
  <si>
    <t>cttmeridian@yandex.ru</t>
  </si>
  <si>
    <t>Попов Олег Юрьевич</t>
  </si>
  <si>
    <t>М12-02-076-00</t>
  </si>
  <si>
    <t>МБОУ ДОД "ДООПЦ "Крепыш""</t>
  </si>
  <si>
    <t>654038, Кемеровская обл., г.Новокузнецк, пр.Советской Армии, 17, помещение № 66</t>
  </si>
  <si>
    <t>52-29-11</t>
  </si>
  <si>
    <t>krepish-nvkz@yandex.ru</t>
  </si>
  <si>
    <t>Протопопова Таисия Давыдовна</t>
  </si>
  <si>
    <t>м12-02-016-00</t>
  </si>
  <si>
    <t>МБ ДОУ "Детский сад № 17"</t>
  </si>
  <si>
    <t>4218020524</t>
  </si>
  <si>
    <t>ул. Космонавтов, 14</t>
  </si>
  <si>
    <t>62-45-42</t>
  </si>
  <si>
    <t>ds_17@mail.ru</t>
  </si>
  <si>
    <t>заведующий</t>
  </si>
  <si>
    <t>Стрельникова Марина Юрьевна</t>
  </si>
  <si>
    <t>ч/з уполномоченный орган, самостоятельно</t>
  </si>
  <si>
    <t>м12-02-017-00</t>
  </si>
  <si>
    <t>МБ ДОУ "Детский сад № 102"</t>
  </si>
  <si>
    <t>4218006752</t>
  </si>
  <si>
    <t>ул. Рокоссовского, 5</t>
  </si>
  <si>
    <t>61-40-66</t>
  </si>
  <si>
    <t>mdoucrr101@mail.ru</t>
  </si>
  <si>
    <t>Ефимова Елена Владимировна</t>
  </si>
  <si>
    <t>М12-02-320-00</t>
  </si>
  <si>
    <t>4253009065</t>
  </si>
  <si>
    <t xml:space="preserve">ул. Авиаторов, 33 </t>
  </si>
  <si>
    <t>32-21-18</t>
  </si>
  <si>
    <t>mbdou102@mail.ru</t>
  </si>
  <si>
    <t>Черноусова Диана Владимировна</t>
  </si>
  <si>
    <t>М12-02-321-00</t>
  </si>
  <si>
    <t>МБ ДОУ "Детский сад № 104"</t>
  </si>
  <si>
    <t>4253008551</t>
  </si>
  <si>
    <t xml:space="preserve">ул. Звездова, 14 </t>
  </si>
  <si>
    <t>32-10-44</t>
  </si>
  <si>
    <t>mdou_104@mail.ru</t>
  </si>
  <si>
    <t>м12-02-018-00</t>
  </si>
  <si>
    <t>МБ ДОУ "Детский сад № 106"</t>
  </si>
  <si>
    <t>4218020669</t>
  </si>
  <si>
    <t>ул. Запсибовцев, 35 а</t>
  </si>
  <si>
    <t>61-60-45</t>
  </si>
  <si>
    <t>mbdoy106@mail.ru</t>
  </si>
  <si>
    <t>Коровина Евгения Ивановна</t>
  </si>
  <si>
    <t>44-ФЗ,223-ФЗ</t>
  </si>
  <si>
    <t>м12-02-019-00</t>
  </si>
  <si>
    <t>МБ ДОУ "Детский сад № 107"</t>
  </si>
  <si>
    <t>4218020612</t>
  </si>
  <si>
    <t>ул. Запсибовцев, 31 а</t>
  </si>
  <si>
    <t>61-60-48</t>
  </si>
  <si>
    <t>d.s.107@mail.ru</t>
  </si>
  <si>
    <t>Смирнова Светлана Николаевна</t>
  </si>
  <si>
    <t>м12-02-020-00</t>
  </si>
  <si>
    <t>МБ ДОУ "Детский сад № 136"</t>
  </si>
  <si>
    <t>4218020563</t>
  </si>
  <si>
    <t>ул. Олимпийская, 16 а</t>
  </si>
  <si>
    <t>61-21-82</t>
  </si>
  <si>
    <t>mdoy136@mail.ru</t>
  </si>
  <si>
    <t>Саблина Полина Ивановна</t>
  </si>
  <si>
    <t>м12-02-021-00</t>
  </si>
  <si>
    <t>МБ ДОУ "Детский сад № 148"</t>
  </si>
  <si>
    <t>4218020517</t>
  </si>
  <si>
    <t>ул. Архитекторов, 24 а</t>
  </si>
  <si>
    <t>61-90-84</t>
  </si>
  <si>
    <t>mdou-148@mail.ru</t>
  </si>
  <si>
    <t>Федосеева Валентина Петровна</t>
  </si>
  <si>
    <t>м12-02-022-00</t>
  </si>
  <si>
    <t>МБ ДОУ "Детский сад № 179"</t>
  </si>
  <si>
    <t>4218020531</t>
  </si>
  <si>
    <t>ул. Косыгина, 39 а</t>
  </si>
  <si>
    <t>61-04-95</t>
  </si>
  <si>
    <t>suhova_sp@mail.ru</t>
  </si>
  <si>
    <t>Сухова Светлана Петровна</t>
  </si>
  <si>
    <t>м12-02-023-00</t>
  </si>
  <si>
    <t>МБ ДОУ "Детский сад № 227"</t>
  </si>
  <si>
    <t>4218020588</t>
  </si>
  <si>
    <t>ул. Новоселов, 15 а</t>
  </si>
  <si>
    <t>61-90-85</t>
  </si>
  <si>
    <t>mdoy227@mail.ru</t>
  </si>
  <si>
    <t>Прусова Маргарита Петровна</t>
  </si>
  <si>
    <t>м12-02-024-00</t>
  </si>
  <si>
    <t>МБ ДОУ "Детский сад № 241"</t>
  </si>
  <si>
    <t>4218020620</t>
  </si>
  <si>
    <t>ул. Косыгина, 51 а</t>
  </si>
  <si>
    <t>61-00-74</t>
  </si>
  <si>
    <t>ds241@bk.ru</t>
  </si>
  <si>
    <t>Архипова Галина Ивановна</t>
  </si>
  <si>
    <t>м12-02-025-00</t>
  </si>
  <si>
    <t>МБ ДОУ "Детский сад № 247"</t>
  </si>
  <si>
    <t>4218015958</t>
  </si>
  <si>
    <t>ул. Авиаторов, 100</t>
  </si>
  <si>
    <t>61-21-71</t>
  </si>
  <si>
    <t>detskiy_sad_247@mail.ru</t>
  </si>
  <si>
    <t>Марченко Татьяна Юрьевна</t>
  </si>
  <si>
    <t>м12-02-026-00</t>
  </si>
  <si>
    <t>МБ ДОУ "Детский сад № 250"</t>
  </si>
  <si>
    <t>4218005332</t>
  </si>
  <si>
    <t>ул. Новоселов, 42</t>
  </si>
  <si>
    <t>61-41-81</t>
  </si>
  <si>
    <t>lokotosh.detsad250@yandex.ru</t>
  </si>
  <si>
    <t>Локотош Татьяна Викторовна</t>
  </si>
  <si>
    <t>М12-02-319-00</t>
  </si>
  <si>
    <t>МБ ДОУ "Детский сад № 252"</t>
  </si>
  <si>
    <t>4218102544</t>
  </si>
  <si>
    <t xml:space="preserve">ул. Олимпийская, №18 </t>
  </si>
  <si>
    <t>61-56-59</t>
  </si>
  <si>
    <t>mbdoy.252@mail.ru</t>
  </si>
  <si>
    <t>м12-02-027-00</t>
  </si>
  <si>
    <t>МБ ДОУ "Детский сад № 253"</t>
  </si>
  <si>
    <t>4218018691</t>
  </si>
  <si>
    <t>ул. Новоселов, 43</t>
  </si>
  <si>
    <t>61-41-96</t>
  </si>
  <si>
    <t>detckiycad253@mail.ru</t>
  </si>
  <si>
    <t>Каширина Ирина Александровна</t>
  </si>
  <si>
    <t>м12-02-029-00</t>
  </si>
  <si>
    <t>МБ ДОУ "Детский сад № 255"</t>
  </si>
  <si>
    <t>4218014665</t>
  </si>
  <si>
    <t>ул.Новоселов, 48</t>
  </si>
  <si>
    <t>61-40-72</t>
  </si>
  <si>
    <t>detsad255@mail.ru</t>
  </si>
  <si>
    <t>Озерова Наталья Николаевна</t>
  </si>
  <si>
    <t>м12-02-030-00</t>
  </si>
  <si>
    <t>МБ ДОУ "Детский сад № 256"</t>
  </si>
  <si>
    <t>4218017000</t>
  </si>
  <si>
    <t>ул. Авиаторов, 124</t>
  </si>
  <si>
    <t>61-20-82</t>
  </si>
  <si>
    <t>detskiysad256@mail.ru</t>
  </si>
  <si>
    <t>Шеловская Светлана Владимировна</t>
  </si>
  <si>
    <t>М12-02-318-00</t>
  </si>
  <si>
    <t>МБ ДОУ "Детский сад № 257"</t>
  </si>
  <si>
    <t>4218103058</t>
  </si>
  <si>
    <t xml:space="preserve">ул. Авиаторов, №91 А </t>
  </si>
  <si>
    <t>62-76-75</t>
  </si>
  <si>
    <t>small_country257@mail.ru</t>
  </si>
  <si>
    <t>Сбитнева Марина Михайловна</t>
  </si>
  <si>
    <t>м12-02-031-00</t>
  </si>
  <si>
    <t>МБ ДОУ "Детский сад № 258"</t>
  </si>
  <si>
    <t>4218008809</t>
  </si>
  <si>
    <t>ул. Мира, 4</t>
  </si>
  <si>
    <t>61-41-85</t>
  </si>
  <si>
    <t>dou258@mail.ru</t>
  </si>
  <si>
    <t>Евсейцева Наталья Викторовна</t>
  </si>
  <si>
    <t>м12-02-015-00</t>
  </si>
  <si>
    <t>МБ ДОУ "Детский сад № 260"</t>
  </si>
  <si>
    <t>4218016158</t>
  </si>
  <si>
    <t>ул. Новоселов, 63</t>
  </si>
  <si>
    <t>61-13-86</t>
  </si>
  <si>
    <t>eo-2101@yandex.ru</t>
  </si>
  <si>
    <t>Щелканова Ольга Алексеевна</t>
  </si>
  <si>
    <t>М12-02-322-00</t>
  </si>
  <si>
    <t>МБОУ ДО "Дом детского творчества №5"</t>
  </si>
  <si>
    <t>4218019430</t>
  </si>
  <si>
    <t xml:space="preserve">ул. Запсибовцев, 7а </t>
  </si>
  <si>
    <t>61-00-71</t>
  </si>
  <si>
    <t>ddt5_nk@mail.ru</t>
  </si>
  <si>
    <t>Шипилова Ирина Юрьевна</t>
  </si>
  <si>
    <t>м12-02-032-00</t>
  </si>
  <si>
    <t>МБОУ ДО "ДЮСШ №7"</t>
  </si>
  <si>
    <t>4218025593</t>
  </si>
  <si>
    <t>ул.Новоселов, 40</t>
  </si>
  <si>
    <t>62-76-56</t>
  </si>
  <si>
    <t>spshkola7@mail.ru</t>
  </si>
  <si>
    <t>Сероштан Василий Николаевич</t>
  </si>
  <si>
    <t>м12-02-003-00</t>
  </si>
  <si>
    <t>МБОУ "СОШ № 13"</t>
  </si>
  <si>
    <t>4218016704</t>
  </si>
  <si>
    <t>ул. Новоселов, 19</t>
  </si>
  <si>
    <t>61-01-31</t>
  </si>
  <si>
    <t>trizschool-13@yandex.ru</t>
  </si>
  <si>
    <t>Дробина Вера Анатольевна</t>
  </si>
  <si>
    <t>м12-02-004-00</t>
  </si>
  <si>
    <t>МБОУ "СОШ № 14"</t>
  </si>
  <si>
    <t>4218011978</t>
  </si>
  <si>
    <t>ул. Авиаторов, 106</t>
  </si>
  <si>
    <t>61-20-97</t>
  </si>
  <si>
    <t>sch14_priem@mail.ru</t>
  </si>
  <si>
    <t>Гарбарт Ольга Николаевна</t>
  </si>
  <si>
    <t>м12-02-005-00</t>
  </si>
  <si>
    <t>МБОУ "Гимназия № 32"</t>
  </si>
  <si>
    <t>4218004730</t>
  </si>
  <si>
    <t>ул. Новоселов, 53</t>
  </si>
  <si>
    <t>61-20-86</t>
  </si>
  <si>
    <t>sch32@rdtc.ru или 32school@mail.ru</t>
  </si>
  <si>
    <t>Суханова Татьяна Александровна</t>
  </si>
  <si>
    <t>м12-02-006-00</t>
  </si>
  <si>
    <t>МБОУ "СОШ № 36"</t>
  </si>
  <si>
    <t>4218020891</t>
  </si>
  <si>
    <t>ул. Олимпийская, 20</t>
  </si>
  <si>
    <t>61-27-13</t>
  </si>
  <si>
    <t>school36nk@mail.ru</t>
  </si>
  <si>
    <t>Хрипливец Евгения Владимировна</t>
  </si>
  <si>
    <t>м12-02-007-00</t>
  </si>
  <si>
    <t>МБНОУ "Гимназия № 59"</t>
  </si>
  <si>
    <t>4218010685</t>
  </si>
  <si>
    <t>ул. Косыгина, 73</t>
  </si>
  <si>
    <t>61-40-60</t>
  </si>
  <si>
    <t>gym59@rdtc.ru или gimn59nvkz@mail.ru</t>
  </si>
  <si>
    <t>Давыдова Ирина Владимировна</t>
  </si>
  <si>
    <t>м12-02-008-00</t>
  </si>
  <si>
    <t>МБОУ "СОШ № 65"</t>
  </si>
  <si>
    <t>4218004025</t>
  </si>
  <si>
    <t>ул. Косыгина, 63</t>
  </si>
  <si>
    <t>61-44-93</t>
  </si>
  <si>
    <t>school-65-nkz@mail.ru</t>
  </si>
  <si>
    <t>Шорохова  Инга Валерьевна</t>
  </si>
  <si>
    <t>м12-02-009-00</t>
  </si>
  <si>
    <t>МБОУ "Средняя общеобразовательная школа №77"</t>
  </si>
  <si>
    <t>4218017948</t>
  </si>
  <si>
    <t>ул. Косыгина,49</t>
  </si>
  <si>
    <t>61-03-97</t>
  </si>
  <si>
    <t>school-77@yandex.ru</t>
  </si>
  <si>
    <t>Зудина Галина Александровна</t>
  </si>
  <si>
    <t>м12-02-010-00</t>
  </si>
  <si>
    <t>МБОУ "СОШ № 94"</t>
  </si>
  <si>
    <t>4218016800</t>
  </si>
  <si>
    <t>ул. Авиаторов,74</t>
  </si>
  <si>
    <t>61-62-21</t>
  </si>
  <si>
    <t>school94_nvkz@mail.ru</t>
  </si>
  <si>
    <t>Гранкина Надежда Ивановна</t>
  </si>
  <si>
    <t>м12-02-011-00</t>
  </si>
  <si>
    <t>МБОУ "СОШ № 107"</t>
  </si>
  <si>
    <t>4218020193</t>
  </si>
  <si>
    <t>ул. Авиаторов, 47</t>
  </si>
  <si>
    <t>62-44-56</t>
  </si>
  <si>
    <t>school107@list.ru</t>
  </si>
  <si>
    <t>Ляпустина Наталья Владимировна</t>
  </si>
  <si>
    <t>М12-02-316-00</t>
  </si>
  <si>
    <t>МКОУ "Детский дом-школа №95"</t>
  </si>
  <si>
    <t>ул.Климасенко,15</t>
  </si>
  <si>
    <t>53-49-96</t>
  </si>
  <si>
    <t>dd95@rambler.ru</t>
  </si>
  <si>
    <t>Неугодников Я.В.</t>
  </si>
  <si>
    <t>Шестакова Н.А.</t>
  </si>
  <si>
    <t>М12-02-224-00</t>
  </si>
  <si>
    <t xml:space="preserve">муниципальное бюджетное дошкольное образовательное учреждение "Детский сад №4" </t>
  </si>
  <si>
    <t>654041, г.Новокузнецк,     ул.Циолковского, 4а</t>
  </si>
  <si>
    <t>71-69-94</t>
  </si>
  <si>
    <t>detsad4kv@mail.ru</t>
  </si>
  <si>
    <t>Суслова Татьяна Ивановна</t>
  </si>
  <si>
    <t>Куйбш.</t>
  </si>
  <si>
    <t>М12-02-324-00</t>
  </si>
  <si>
    <t xml:space="preserve">муниципальное бюджетное дошкольное образовательное учреждение "Детский сад №14" </t>
  </si>
  <si>
    <t>654063, г.Новокузнецк, ул.К.Маркса, 7 А</t>
  </si>
  <si>
    <t>32-03-73</t>
  </si>
  <si>
    <t>olgavik1973@bk.ru</t>
  </si>
  <si>
    <t>Ракова Ольга Викторовна</t>
  </si>
  <si>
    <t>М12-02-325-00</t>
  </si>
  <si>
    <t xml:space="preserve">муниципальное бюджетное дошкольное образовательное учреждение "Детский сад №15" </t>
  </si>
  <si>
    <t>654028, г.Новокузнецк, ул.Жасминная, 29</t>
  </si>
  <si>
    <t>39-14-11</t>
  </si>
  <si>
    <t>detskijsad-15@yandex.ru</t>
  </si>
  <si>
    <t>Вороненко Елена Вениаминовна</t>
  </si>
  <si>
    <t>М12-02-228-00</t>
  </si>
  <si>
    <t xml:space="preserve">муниципальное бюджетное дошкольное образовательное учреждение "Детский сад №30"  </t>
  </si>
  <si>
    <t>654063,  г.Новокузнецк,      ул.К.Маркса, 1а</t>
  </si>
  <si>
    <t>73-07-18</t>
  </si>
  <si>
    <t>Tepliashina.Tanya@yandex.ru</t>
  </si>
  <si>
    <t>Тепляшина Татьяна Викторовна</t>
  </si>
  <si>
    <t>М12-02-229-00</t>
  </si>
  <si>
    <t xml:space="preserve">муниципальное бюджетное дошкольное образовательное учреждение "Детский сад №31" </t>
  </si>
  <si>
    <t>654063, г.Новокузнецк, ул.В.Соломиной,15а</t>
  </si>
  <si>
    <t>73-31-89</t>
  </si>
  <si>
    <t>inessa612@mail.ru</t>
  </si>
  <si>
    <t>Желтышева Инесса Дмитриевна</t>
  </si>
  <si>
    <t>М12-02-230-00</t>
  </si>
  <si>
    <t xml:space="preserve">муниципальное бюджетное дошкольное образовательное учреждение "Детский сад №45" </t>
  </si>
  <si>
    <t>654079, г.Новокузнецк,        ул. Глинки, 18</t>
  </si>
  <si>
    <t>72-18-21</t>
  </si>
  <si>
    <t>detskijjsad452011@yandex.ru</t>
  </si>
  <si>
    <t>Неустроева Наталья Владимировна</t>
  </si>
  <si>
    <t>М12-02-233-00</t>
  </si>
  <si>
    <t xml:space="preserve">муниципальное бюджетное дошкольное образовательное учреждение "Детский сад №73" </t>
  </si>
  <si>
    <t>654102, г.Новокузнецк,  ул.Серпуховская, 44</t>
  </si>
  <si>
    <t>99-86-65</t>
  </si>
  <si>
    <t>mdoudetsad73@yandex.ru</t>
  </si>
  <si>
    <t>Дербенева Жанна Владимировна</t>
  </si>
  <si>
    <t>99-89-65</t>
  </si>
  <si>
    <t>М12-02-234-00</t>
  </si>
  <si>
    <t xml:space="preserve">муниципальное бюджетное дошкольное образовательное учреждение "Детский сад №79" </t>
  </si>
  <si>
    <t>654027, г.Новокузнецк,    ул.Мичурина, 5а</t>
  </si>
  <si>
    <t>72-02-92</t>
  </si>
  <si>
    <t>teremok79@yandex.ru</t>
  </si>
  <si>
    <t>Бибекина Ольга Геннадьевна</t>
  </si>
  <si>
    <t>М12-02-235-00</t>
  </si>
  <si>
    <t xml:space="preserve">муниципальное бюджетное дошкольное образовательное учреждение "Детский сад №94" </t>
  </si>
  <si>
    <t>654079,  г.Новокузнецк,        ул.Глинки, 16</t>
  </si>
  <si>
    <t>72-18-20</t>
  </si>
  <si>
    <t xml:space="preserve">TATYANA18.08.W@mail.ru  </t>
  </si>
  <si>
    <t>Ивлева Оксана Николаевна</t>
  </si>
  <si>
    <t>М12-02-236-00</t>
  </si>
  <si>
    <t xml:space="preserve">муниципальное бюджетное дошкольное образовательное учреждение "Детский сад №114" </t>
  </si>
  <si>
    <t>654079,  г.Новокузнецк,   ул.Мичурина, 25 А</t>
  </si>
  <si>
    <t>72-38-30</t>
  </si>
  <si>
    <t>alenyshka114@mail.ru</t>
  </si>
  <si>
    <t>Фомина Ирина Михайловна</t>
  </si>
  <si>
    <t>М12-02-237-00</t>
  </si>
  <si>
    <t>муниципальное бюджетное дошкольное образовательное учреждение "Детский сад №115"</t>
  </si>
  <si>
    <t>654063,  г.Новокузнецк,    ул.Батюшкова,17а</t>
  </si>
  <si>
    <t>71-82-92</t>
  </si>
  <si>
    <t>detcad115@mail.ru</t>
  </si>
  <si>
    <t>Брейкина Елена Борисовна</t>
  </si>
  <si>
    <t>М12-02-238-00</t>
  </si>
  <si>
    <t xml:space="preserve">муниципальное бюджетное дошкольное образовательное учреждение "Детский сад №120" </t>
  </si>
  <si>
    <t>654041,  г.Новокузнецк,     ул.Транспортная, 55</t>
  </si>
  <si>
    <t>71-69-93</t>
  </si>
  <si>
    <t>mbdou120@yandex.ru</t>
  </si>
  <si>
    <t>Парахина Екатерина Евгеньевна</t>
  </si>
  <si>
    <t>М12-02-239-00</t>
  </si>
  <si>
    <t xml:space="preserve">муниципальное бюджетное дошкольное образовательное учреждение "Детский сад №123" </t>
  </si>
  <si>
    <t>654014, г.Новокузнецк,      ул.Литейная, 82</t>
  </si>
  <si>
    <t>72-31-64</t>
  </si>
  <si>
    <t>123mdou@mail.ru</t>
  </si>
  <si>
    <t>Алексеева Ольга Константиновна</t>
  </si>
  <si>
    <t>М12-02-240-00</t>
  </si>
  <si>
    <t xml:space="preserve">муниципальное бюджетное дошкольное образовательное учреждение "Детский сад №132" </t>
  </si>
  <si>
    <t>654079,  г.Новокузнецк,           пр.Курако, 25а</t>
  </si>
  <si>
    <t>72-57-59</t>
  </si>
  <si>
    <t>detskijjsad-132@rambler.ru</t>
  </si>
  <si>
    <t>Шелтаненко Елена Николаевна</t>
  </si>
  <si>
    <t>М12-02-242-00</t>
  </si>
  <si>
    <t xml:space="preserve">муниципальное бюджетное дошкольное образовательное учреждение "Детский сад №244" </t>
  </si>
  <si>
    <t>654063, г.Новокузнецк,    ул.Батюшкова, 7а</t>
  </si>
  <si>
    <t>71-24-28</t>
  </si>
  <si>
    <t>1407720@rambler.ru</t>
  </si>
  <si>
    <t>Агентаева Ирина Юрьевна</t>
  </si>
  <si>
    <t>М12-02-243-00</t>
  </si>
  <si>
    <t xml:space="preserve">муниципальное бюджетное дошкольное образовательное учреждение "Детский сад №274" </t>
  </si>
  <si>
    <t>654045, г.Новокузнецк,     ул.В.Редаково, 102</t>
  </si>
  <si>
    <t>72-72-54</t>
  </si>
  <si>
    <t>rechetnikovasv@mail.ru</t>
  </si>
  <si>
    <t>Решетникова Светлана Викторовна</t>
  </si>
  <si>
    <t>М12-02-244-00</t>
  </si>
  <si>
    <t xml:space="preserve">муниципальное бюджетное дошкольное образовательное учреждение "Детский сад №276" </t>
  </si>
  <si>
    <t>654063,  г.Новокузнецк,   ул.В.Соломиной, 10-А</t>
  </si>
  <si>
    <t>73-31-85</t>
  </si>
  <si>
    <t>rjabinka276@mail.ru</t>
  </si>
  <si>
    <t>Тумайкина Марина Николаевна</t>
  </si>
  <si>
    <t>М12-02-245-00</t>
  </si>
  <si>
    <t xml:space="preserve">муниципальное бюджетное дошкольное образовательное учреждение "Детский сад № 279" </t>
  </si>
  <si>
    <t>654102, г.Новокузнецк,  ул.Кубинская, 33</t>
  </si>
  <si>
    <t>99-21-27</t>
  </si>
  <si>
    <t>sadik279@rambler.ru</t>
  </si>
  <si>
    <t>Лычко Ирина Владимировна</t>
  </si>
  <si>
    <t>М12-02-246-00</t>
  </si>
  <si>
    <t>муниципальное бюджетное общеобразовательное учреждение "Основная общеобразовательная школа N 1"</t>
  </si>
  <si>
    <t>654045, г.Новокузнецк,     ул.Пролетарская, 81</t>
  </si>
  <si>
    <t>72-31-67</t>
  </si>
  <si>
    <t>pervaja-school@yandex.ru</t>
  </si>
  <si>
    <t>Вожик Светлана Викторовна</t>
  </si>
  <si>
    <t>М12-02-247-00</t>
  </si>
  <si>
    <t>муниципальное бюджетное общеобразовательное учреждение "Средняя общеобразовательная школа N6"</t>
  </si>
  <si>
    <t>654041,  г.Новокузнецк,     ул.Транспортная, 57</t>
  </si>
  <si>
    <t>71-65-92</t>
  </si>
  <si>
    <t xml:space="preserve">school-6-nvkz@mail.ru </t>
  </si>
  <si>
    <t>Сазанович Егор Дмитриевич</t>
  </si>
  <si>
    <t>М12-02-248-00</t>
  </si>
  <si>
    <t>муниципальное бюджетное общеобразовательное учреждение "Средняя общеобразовательная школа N 8"</t>
  </si>
  <si>
    <t>654027,  г.Новокузнецк,      ул.Куйбышева, 4</t>
  </si>
  <si>
    <t>72-51-06</t>
  </si>
  <si>
    <t>sch_8@mail.ru</t>
  </si>
  <si>
    <t>Юрченко Татьяна Алексеевна</t>
  </si>
  <si>
    <t>Жогов Юрий Васильевич</t>
  </si>
  <si>
    <t>М12-02-249-00</t>
  </si>
  <si>
    <t>муниципальное бюджетное общеобразовательное учреждение "Средняя общеобразовательная школа N 9 имени В.К. Демидова"</t>
  </si>
  <si>
    <t>654063,  г.Новокузнецк,    ул.К.Маркса, 5   ул.Челюскина, 16</t>
  </si>
  <si>
    <t>73-01-36</t>
  </si>
  <si>
    <t xml:space="preserve">school9demid@yandex.ru  </t>
  </si>
  <si>
    <t>Распопова Татьяна Валерьевна</t>
  </si>
  <si>
    <t>М12-02-250-00</t>
  </si>
  <si>
    <t>муниципальное бюджетное общеобразовательное учреждение "Основная общеобразовательная школа N23"</t>
  </si>
  <si>
    <t>654045, г.Новокузнецк,    ул.В.Редаково, 104</t>
  </si>
  <si>
    <t>72-32-10</t>
  </si>
  <si>
    <t xml:space="preserve">nov_sc23@mail.ru  </t>
  </si>
  <si>
    <t>Бородина Наталья Михайловна</t>
  </si>
  <si>
    <t>М12-02-251-00</t>
  </si>
  <si>
    <t>муниципальноебюджетное  общеобразовательное учреждение "Средняя общеобразовательная школа N 37"</t>
  </si>
  <si>
    <t>654036,  г.Новокузнецк,    ул.Варшавская, 2</t>
  </si>
  <si>
    <t>72-31-69</t>
  </si>
  <si>
    <t>mou_sc-37@mail.ru</t>
  </si>
  <si>
    <t>Апанаева Лариса Леонидовна</t>
  </si>
  <si>
    <t>М12-02-252-00</t>
  </si>
  <si>
    <t>муниципальное бюджетное общеобразовательное учреждение "Основная общеобразовательная школа N 43"</t>
  </si>
  <si>
    <t>654028, г.Новокузнецк,  ул.Жасминная, 8</t>
  </si>
  <si>
    <t>73-42-63</t>
  </si>
  <si>
    <t xml:space="preserve">schkola43-2014@yandex.ru </t>
  </si>
  <si>
    <t>Вожик Юна Анатольевна</t>
  </si>
  <si>
    <t>М12-02-253-00</t>
  </si>
  <si>
    <t>муниципальное бюджетное общеобразовательное учреждение         "Средняя общеобразовательная школа N 47"</t>
  </si>
  <si>
    <t>654063, г.Новокузнецк, ул.В.Соломиной, 12</t>
  </si>
  <si>
    <t>73-43-08</t>
  </si>
  <si>
    <t xml:space="preserve">lits47nvkz@yandex.ru </t>
  </si>
  <si>
    <t>Новоселов Дмитрий Валентинович</t>
  </si>
  <si>
    <t>М12-02-255-00</t>
  </si>
  <si>
    <t>муниципальное бюджетное общеобразовательное учреждение "Средняя общеобразовательная школа N 69"</t>
  </si>
  <si>
    <t>654102, г.Новокузнецк,  ул.Экскаваторная,4а</t>
  </si>
  <si>
    <t>99-86-01</t>
  </si>
  <si>
    <t xml:space="preserve">mouschool69@yandex.ru </t>
  </si>
  <si>
    <t>Кель Татьяна Анатольевна</t>
  </si>
  <si>
    <t>М12-02-256-00</t>
  </si>
  <si>
    <t>муниципальное бюджетное общеобразовательное учреждение "Гимназия N 73"</t>
  </si>
  <si>
    <t>654041,  г.Новокузнецк,    ул.Батюшкова, 3</t>
  </si>
  <si>
    <t>71-78-15</t>
  </si>
  <si>
    <t xml:space="preserve">mougimnazia73@rambler.ru   </t>
  </si>
  <si>
    <t>Одинец Тамара Борисовна</t>
  </si>
  <si>
    <t>М12-02-259-00</t>
  </si>
  <si>
    <t>муниципальное бюджетное общеобразовательное учреждение "Средняя общеобразовательная школа N 92"</t>
  </si>
  <si>
    <t>654029,  г.Новокузнецк,     ул.Вокзальная, 29</t>
  </si>
  <si>
    <t>73-67-72</t>
  </si>
  <si>
    <t xml:space="preserve">School92nov@yandex.ru </t>
  </si>
  <si>
    <t>Кольцова Тамара Александровна</t>
  </si>
  <si>
    <t>М12-02-260-00</t>
  </si>
  <si>
    <t>муниципальное бюджетное общеобразовательное учреждение "Основная общеобразовательная школа N 98"</t>
  </si>
  <si>
    <t>654027,    г.Новокузнецк,                    ул.С-Гвардейцев, 16</t>
  </si>
  <si>
    <t>72-38-03</t>
  </si>
  <si>
    <t xml:space="preserve">mousosch98@mail.ru  </t>
  </si>
  <si>
    <t>Ермолаев Дмитрий Альбертович</t>
  </si>
  <si>
    <t>М12-02-263-00</t>
  </si>
  <si>
    <t>Муниципальное бюджетное образовательное учреждение дополнительного образования детей "Дом детского творчества № 2"</t>
  </si>
  <si>
    <t>654063,  г.Новокузнецк,       ул.Челюскина, 24</t>
  </si>
  <si>
    <t>73-14-80</t>
  </si>
  <si>
    <t>ddt_2@bk.ru</t>
  </si>
  <si>
    <t>Бендер Эльза Ивановна</t>
  </si>
  <si>
    <t>М12-02-268-00</t>
  </si>
  <si>
    <t>муниципальное бюджетное образовательное учреждение дополнительного образования детей "Детско-юношеский центр "Уголек"</t>
  </si>
  <si>
    <t>ул. Р.Зорге, 10</t>
  </si>
  <si>
    <t>31-66-22</t>
  </si>
  <si>
    <t>duts-ygolok@yandex.ru</t>
  </si>
  <si>
    <t>Музылева Зоя Ивановна</t>
  </si>
  <si>
    <t>Управление закупок администрации г.Новокузнецка</t>
  </si>
  <si>
    <t>Орджо</t>
  </si>
  <si>
    <t>М12-02-269-00</t>
  </si>
  <si>
    <t>муниципальное бюджетное общеобразовательное учреждение "Средняя общеобразовательная школа № 60"</t>
  </si>
  <si>
    <t>ул. Дузенко, 14а</t>
  </si>
  <si>
    <t>31-07-59</t>
  </si>
  <si>
    <t>shkola60-kuz@yandex.ru</t>
  </si>
  <si>
    <t>Янькин Дмитрий Валерьевич</t>
  </si>
  <si>
    <t>М12-02-270-00</t>
  </si>
  <si>
    <t>муниципальное бюджетное общеобразовательное учреждение "Средняя общеобразовательная школа № 64"</t>
  </si>
  <si>
    <t>ул. Радищева, 24</t>
  </si>
  <si>
    <t>31-12-87</t>
  </si>
  <si>
    <t>school64@list.ru</t>
  </si>
  <si>
    <t>Родионова Светлана Васильевна</t>
  </si>
  <si>
    <t>М12-02-272-00</t>
  </si>
  <si>
    <t>муниципальное бюджетное общеобразовательное учреждение "Средняя общеобразовательная школа № 56"</t>
  </si>
  <si>
    <t>ул. Новобайдаевская, 9</t>
  </si>
  <si>
    <t>34-42-79</t>
  </si>
  <si>
    <t>school_56@mail.ru</t>
  </si>
  <si>
    <t>Тамбовцева Людмила Леонтьевна</t>
  </si>
  <si>
    <t>М12-02-273-00</t>
  </si>
  <si>
    <t>муниципальное бюджетное общеобразовательное учреждение "Средняя общеобразовательная школа № 61"</t>
  </si>
  <si>
    <t>ул. Тузовского, 17</t>
  </si>
  <si>
    <t>31-06-22</t>
  </si>
  <si>
    <t>abashevo61@rambler.ru</t>
  </si>
  <si>
    <t>Ковтун Светлана Юрьевна</t>
  </si>
  <si>
    <t>M12-02-078-00</t>
  </si>
  <si>
    <t>муниципальное бюджетное учреждение дополнительного образования "Центр дополнительного образования "Вектор"</t>
  </si>
  <si>
    <t>ул. Пушкина, 6</t>
  </si>
  <si>
    <t>38-67-64</t>
  </si>
  <si>
    <t>sut2-nkz@mail.ru</t>
  </si>
  <si>
    <t>и.о. директора</t>
  </si>
  <si>
    <t>Нестерова Зоя Владимировна</t>
  </si>
  <si>
    <t>М12-02-276-00</t>
  </si>
  <si>
    <t>муниципальное бюджетное общеобразовательное учреждение "Лицей № 27"</t>
  </si>
  <si>
    <t>ул. 40 лет Победы, 9</t>
  </si>
  <si>
    <t>34-41-76</t>
  </si>
  <si>
    <t>Licey27@yandex.ru</t>
  </si>
  <si>
    <t>Шерер Татьяна Александровна</t>
  </si>
  <si>
    <t>М12-02-277-00</t>
  </si>
  <si>
    <t xml:space="preserve">муниципальное бюджетное дошкольное образовательное учреждение "Детский сад № 37" </t>
  </si>
  <si>
    <t>пр. Шахтеров, 30б</t>
  </si>
  <si>
    <t>34-41-54</t>
  </si>
  <si>
    <t>mdou-nk.ds37@yandex.ru</t>
  </si>
  <si>
    <t>Токмакова Марина Ивановна</t>
  </si>
  <si>
    <t>М12-02-278-00</t>
  </si>
  <si>
    <t>муниципальное нетиповое бюджетное общеобразовательное учреждение "Лицей № 76"</t>
  </si>
  <si>
    <t>ул. 40 лет Победы, 17</t>
  </si>
  <si>
    <t>34-41-55</t>
  </si>
  <si>
    <t>licey76@mail.ru</t>
  </si>
  <si>
    <t>Иванова Татьяна Валентиновна</t>
  </si>
  <si>
    <t>М12-02-279-00</t>
  </si>
  <si>
    <t>муниципальное бюджетное общеобразовательное учреждение "Основная общеобразовательная школа № 83"</t>
  </si>
  <si>
    <t>ул. Маркшейдерская, 12</t>
  </si>
  <si>
    <t>31-01-58</t>
  </si>
  <si>
    <t>skule831@rambler.ru</t>
  </si>
  <si>
    <t>Яковенко Ольга Александровна</t>
  </si>
  <si>
    <t>М12-02-281-00</t>
  </si>
  <si>
    <t>муниципальное бюджетное общеобразовательное учреждение "Основная общеобразовательная школа № 28"</t>
  </si>
  <si>
    <t>ул. Интернатная, 2</t>
  </si>
  <si>
    <t>38-93-51</t>
  </si>
  <si>
    <t>pritomsc28@mail.ru</t>
  </si>
  <si>
    <t>Кошелев Алексей Алексеевич</t>
  </si>
  <si>
    <t>М12-02-282-00</t>
  </si>
  <si>
    <t>муниципальное бюджетное общеобразовательное учреждение "Средняя общеобразовательная школа № 29"</t>
  </si>
  <si>
    <t>ул. Разведчиков, 46</t>
  </si>
  <si>
    <t>31-20-56</t>
  </si>
  <si>
    <t>shkola29@inbox.ru</t>
  </si>
  <si>
    <t>Плетнева Лариса Анатольевна</t>
  </si>
  <si>
    <t>М12-02-284-00</t>
  </si>
  <si>
    <t xml:space="preserve">муниципальное бюджетное дошкольное образовательное учреждение "Детский сад № 203" </t>
  </si>
  <si>
    <t>ул. Зыряновская, 76а</t>
  </si>
  <si>
    <t>38-78-93</t>
  </si>
  <si>
    <t>mdou203@mail.ru</t>
  </si>
  <si>
    <t>Козина Анна Николаевна</t>
  </si>
  <si>
    <t>М12-02-286-00</t>
  </si>
  <si>
    <t xml:space="preserve">муниципальное бюджетное дошкольное образовательное учреждение "Детский сад № 36" </t>
  </si>
  <si>
    <t>ул. Пушкина, 14</t>
  </si>
  <si>
    <t>31-18-01</t>
  </si>
  <si>
    <t>mdoy36@yandex.ru</t>
  </si>
  <si>
    <t>Ступак Лариса Анатольевна</t>
  </si>
  <si>
    <t>М12-02-287-00</t>
  </si>
  <si>
    <t xml:space="preserve">муниципальное бюджетное дошкольное образовательное учреждение "Детский сад № 245" </t>
  </si>
  <si>
    <t>ул. Севастопольская, 12</t>
  </si>
  <si>
    <t>31-19-87</t>
  </si>
  <si>
    <t>detskisad245@yandex.ru</t>
  </si>
  <si>
    <t>Витюк Светлана Сергеевна</t>
  </si>
  <si>
    <t>М12-02-290-00</t>
  </si>
  <si>
    <t xml:space="preserve">муниципальное бюджетное дошкольное образовательное учреждение "Детский сад № 19" </t>
  </si>
  <si>
    <t>ул. Тульская , 27А</t>
  </si>
  <si>
    <t>38-23-39</t>
  </si>
  <si>
    <t>mdouds19@mail.ru</t>
  </si>
  <si>
    <t>Шипунова Светлана Анатольевна</t>
  </si>
  <si>
    <t>М12-02-291-00</t>
  </si>
  <si>
    <t xml:space="preserve">муниципальное бюджетное дошкольное образовательное учреждение "Детский сад № 223" </t>
  </si>
  <si>
    <t>ул. Пржевальского, 18</t>
  </si>
  <si>
    <t>38-63-59</t>
  </si>
  <si>
    <t>annazimn@mail.ru</t>
  </si>
  <si>
    <t>Зимницкая Анна Валентиновна</t>
  </si>
  <si>
    <t>М12-02-292-00</t>
  </si>
  <si>
    <t xml:space="preserve">муниципальное бюджетное дошкольное образовательное учреждение "Детский сад № 97" </t>
  </si>
  <si>
    <t>ул. Капитальная, 4а</t>
  </si>
  <si>
    <t>38-95-50</t>
  </si>
  <si>
    <t>d_SAD97@mail.ru</t>
  </si>
  <si>
    <t>Тихонова Наталья Николаевна</t>
  </si>
  <si>
    <t>М12-02-293-00</t>
  </si>
  <si>
    <t xml:space="preserve">муниципальное бюджетное дошкольное образовательное учреждение "Детский сад № 96" </t>
  </si>
  <si>
    <t>ул. Р.Зорге , 38</t>
  </si>
  <si>
    <t>34-42-78</t>
  </si>
  <si>
    <t>mbdou96@mail.ru</t>
  </si>
  <si>
    <t>Сахарцева Юлия Павловна</t>
  </si>
  <si>
    <t>М12-02-289-00</t>
  </si>
  <si>
    <t xml:space="preserve">муниципальное бюджетное дошкольное образовательное учреждение "Детский сад № 239" </t>
  </si>
  <si>
    <t>ул. Радищева, 12</t>
  </si>
  <si>
    <t>38-60-33</t>
  </si>
  <si>
    <t>ds239nov@mail.ru</t>
  </si>
  <si>
    <t>Аникина Ольга Васильевна</t>
  </si>
  <si>
    <t>М12-02-295-00</t>
  </si>
  <si>
    <t xml:space="preserve">муниципальное бюджетное дошкольное образовательное учреждение "Детский сад № 243" </t>
  </si>
  <si>
    <t>ул. Радищева, 8</t>
  </si>
  <si>
    <t>38-64-36</t>
  </si>
  <si>
    <t>detskisad243@mail.ru</t>
  </si>
  <si>
    <t>Ломакова Ольга Владимировна</t>
  </si>
  <si>
    <t>М12-02-296-00</t>
  </si>
  <si>
    <t xml:space="preserve">муниципальное бюджетное дошкольное образовательное учреждение "Детский сад № 16" </t>
  </si>
  <si>
    <t>ул. Р.Зорге , 12</t>
  </si>
  <si>
    <t>34-55-24</t>
  </si>
  <si>
    <t xml:space="preserve"> &lt;detsadn16@mail.ru&gt;</t>
  </si>
  <si>
    <t>Гусева Надежда Адамовна</t>
  </si>
  <si>
    <t>М12-02-297-00</t>
  </si>
  <si>
    <t xml:space="preserve">муниципальное бюджетное дошкольное образовательное учреждение "Детский сад № 125" </t>
  </si>
  <si>
    <t>ул. Новаторов, 7а</t>
  </si>
  <si>
    <t>38-60-51</t>
  </si>
  <si>
    <t>dou-125@yandex.ru</t>
  </si>
  <si>
    <t>Судакова Яна Николаевна</t>
  </si>
  <si>
    <t>М12-02-299-00</t>
  </si>
  <si>
    <t xml:space="preserve">муниципальное бюджетное дошкольное образовательное учреждение "Детский сад № 246" </t>
  </si>
  <si>
    <t>пр. Шахтеров, 22</t>
  </si>
  <si>
    <t>34-41-74</t>
  </si>
  <si>
    <t>bitmokaevaelena@mail.ru</t>
  </si>
  <si>
    <t>Битмокаева Елена Анатольевна</t>
  </si>
  <si>
    <t>М12-02-300-00</t>
  </si>
  <si>
    <t xml:space="preserve">муниципальное бюджетное дошкольное образовательное учреждение "Детский сад № 43" </t>
  </si>
  <si>
    <t>ул. Разведчиков, 40а</t>
  </si>
  <si>
    <t>31-06-44</t>
  </si>
  <si>
    <t>detskiisad43@yandex.ru</t>
  </si>
  <si>
    <t>Очеретная Ирина Владимировна</t>
  </si>
  <si>
    <t>М12-02-304-00</t>
  </si>
  <si>
    <t xml:space="preserve">муниципальное бюджетное дошкольное образовательное учреждение "Детский сад № 259" </t>
  </si>
  <si>
    <t>ул. 40 лет Победы, 19</t>
  </si>
  <si>
    <t>34-02-77</t>
  </si>
  <si>
    <t>ds259@bk.ru</t>
  </si>
  <si>
    <t>Ленц Анастасия Евгеньевна</t>
  </si>
  <si>
    <t>М12-02-323-00</t>
  </si>
  <si>
    <t>муниципальное бюджетное дошкольное образовательное учреждение "Детский сад № 20"</t>
  </si>
  <si>
    <t>ул. Братьев Сизых, 12</t>
  </si>
  <si>
    <t>32-20-73</t>
  </si>
  <si>
    <t>mbdou-20@mail.ru</t>
  </si>
  <si>
    <t>Ястребова Светлана Сергеевна</t>
  </si>
  <si>
    <t>М12-02-298-00</t>
  </si>
  <si>
    <t>муниципальное автономное дошкольное образовательное учреждение "Детский сад № 124"</t>
  </si>
  <si>
    <t>пер. Шахтостроительный, 16</t>
  </si>
  <si>
    <t>31-13-94</t>
  </si>
  <si>
    <t>detskisad124@mail.ru</t>
  </si>
  <si>
    <t>Зажимова Галина Анатольевна</t>
  </si>
  <si>
    <t>М12-02-301-00</t>
  </si>
  <si>
    <t xml:space="preserve">муниципальное автономное дошкольное образовательное учреждение "Детский сад № 210" </t>
  </si>
  <si>
    <t>ул. Колыванская, 19</t>
  </si>
  <si>
    <t>31-86-70</t>
  </si>
  <si>
    <t>&lt;sad210.nv@yandex.ru&gt;, &lt;kindergarten210@yandex.ru&gt;</t>
  </si>
  <si>
    <t>Медведева Нургизе Закировна</t>
  </si>
  <si>
    <t>М12-02-271-00</t>
  </si>
  <si>
    <t>муниципальное автономное общеобразовательное учреждение "Основная общеобразовательная школа № 19"</t>
  </si>
  <si>
    <t>ул. Крупской, 35</t>
  </si>
  <si>
    <t>38-26-63</t>
  </si>
  <si>
    <t>schol-19nkz@mail.ru</t>
  </si>
  <si>
    <t>Филонова Оля Викторовна</t>
  </si>
  <si>
    <t>М12-02-328-00</t>
  </si>
  <si>
    <t>муниципальное автономное общеобразовательное учреждение "Средняя общеобразовательная школа № 99"</t>
  </si>
  <si>
    <t>ул. Монтажная, 35</t>
  </si>
  <si>
    <t>31-16-77</t>
  </si>
  <si>
    <t>School-mmm@mail.ru</t>
  </si>
  <si>
    <t>Скрипцова Нина Петровна</t>
  </si>
  <si>
    <t>М12-02-327-00</t>
  </si>
  <si>
    <t>муниципальное автономное общеобразовательное учреждение "Средняя общеобразовательная школа № 110"</t>
  </si>
  <si>
    <t>ул. Рихарда Зорге, 36</t>
  </si>
  <si>
    <t>34-74-13</t>
  </si>
  <si>
    <t>school110@list.ru</t>
  </si>
  <si>
    <t>Васькова Анжелика Ивановна</t>
  </si>
  <si>
    <t>М12-02-209-00</t>
  </si>
  <si>
    <t>муниципальное бюджетное образовательное учреждение "Гимназия № 10"</t>
  </si>
  <si>
    <t>654034, ул. Шункова, 6</t>
  </si>
  <si>
    <t>37-34-63</t>
  </si>
  <si>
    <t>marina37_0469@mail.ru</t>
  </si>
  <si>
    <t>Порядина Татьяна Валерьевна</t>
  </si>
  <si>
    <t>44ФЗ,          223ФЗ</t>
  </si>
  <si>
    <t>через уполномоченный орган, самостоятельно</t>
  </si>
  <si>
    <t>М12-02-210-00</t>
  </si>
  <si>
    <t>муниципальное бюджетное общеобразовательное учреждение «Основная общеобразовательная школа № 24»</t>
  </si>
  <si>
    <t>654034, ул. Ленина, 119</t>
  </si>
  <si>
    <t>37-14-83, 37-39-95</t>
  </si>
  <si>
    <t>school24-plv@mail.ru</t>
  </si>
  <si>
    <t>Воробина Татьяна Витальевна</t>
  </si>
  <si>
    <t xml:space="preserve">44ФЗ      </t>
  </si>
  <si>
    <t>М12-02-211-00</t>
  </si>
  <si>
    <t xml:space="preserve">муниципальное бюджетное общеобразовательное учреждение «Средняя общеобразовательная школа № 50» </t>
  </si>
  <si>
    <t>654034, ул. Шункова, 26</t>
  </si>
  <si>
    <t>37-75-29, 37-62-58, 37-77-96</t>
  </si>
  <si>
    <t>school50_06@mail.ru</t>
  </si>
  <si>
    <t>Шелегина Анна Владимировна</t>
  </si>
  <si>
    <t>М12-02-212-00</t>
  </si>
  <si>
    <t xml:space="preserve">муниципальное бюджетное общеобразовательное учреждение «Средняя общеобразовательная школа № 71» </t>
  </si>
  <si>
    <t>654034, ул. Бугарева, 17</t>
  </si>
  <si>
    <t>37-48-31, 37-48-53</t>
  </si>
  <si>
    <t>schools71@rambler.ru</t>
  </si>
  <si>
    <t>Васюченко Константин Петрович</t>
  </si>
  <si>
    <t>М12-02-213-00</t>
  </si>
  <si>
    <t>муниципальное бюджетное общеобразовательное учреждение «Основная общеобразовательная школа № 100 им. С.Е. Цветкова»</t>
  </si>
  <si>
    <t>654032, ул. Народная, 27</t>
  </si>
  <si>
    <t>37-87-77, 37-62-07, 37-17-72</t>
  </si>
  <si>
    <t>school_100nk@mail.ru</t>
  </si>
  <si>
    <t>Ядыкин Михаил Михайлович</t>
  </si>
  <si>
    <t>М12-02-214-00</t>
  </si>
  <si>
    <t>муниципальное  бюджетное общеобразовательное учреждение «Лицей № 104»</t>
  </si>
  <si>
    <t>654034, пер. Шестакова, 17</t>
  </si>
  <si>
    <t>37-58-68, 37-62-82, 37-75-81</t>
  </si>
  <si>
    <t>nvkzlicey104@mail.ru</t>
  </si>
  <si>
    <t>Арыкова Альбина Викторовна</t>
  </si>
  <si>
    <t>М12-02-191-00</t>
  </si>
  <si>
    <t xml:space="preserve">муниципальное бюджетное дошкольное образовательное учреждение «Детский сад № 25» </t>
  </si>
  <si>
    <t>654015, ул. Смирнова, 1</t>
  </si>
  <si>
    <t>37-74-63</t>
  </si>
  <si>
    <t>yance-nataya@yndex.ru</t>
  </si>
  <si>
    <t>Заведующая</t>
  </si>
  <si>
    <t>Янцен Наталья Юрьевна</t>
  </si>
  <si>
    <t>М12-02-196-00</t>
  </si>
  <si>
    <t xml:space="preserve">муниципальное бюджетное дошкольное образовательное учреждение «Детский сад № 84» </t>
  </si>
  <si>
    <t>654015, ул. Обнорского, 7а</t>
  </si>
  <si>
    <t>37-19-81</t>
  </si>
  <si>
    <t>mdoy84@gmail.ru</t>
  </si>
  <si>
    <t>Гончарова Ольга Николаевна</t>
  </si>
  <si>
    <t>М12-02-198-00</t>
  </si>
  <si>
    <t xml:space="preserve">муниципальное бюджетное дошкольное образовательное учреждение «Детский сад № 139» </t>
  </si>
  <si>
    <t>654015, ул. Шункова, 15а</t>
  </si>
  <si>
    <t>37-77-65</t>
  </si>
  <si>
    <t>mdou.139@yandex.ru</t>
  </si>
  <si>
    <t>Риттер Светлана Сергеевна</t>
  </si>
  <si>
    <t>М12-02-199-00</t>
  </si>
  <si>
    <t xml:space="preserve">муниципальное бюджетное дошкольное образовательное учреждение «Детский сад № 145» </t>
  </si>
  <si>
    <t>654032, ул. Обнорского, 52</t>
  </si>
  <si>
    <t>37-72-62</t>
  </si>
  <si>
    <t>kladova_inna@mail.ru</t>
  </si>
  <si>
    <t>Хлудкова Марина Геннадьевна</t>
  </si>
  <si>
    <t xml:space="preserve">44ФЗ, 223ФЗ      </t>
  </si>
  <si>
    <t>М12-02-201-00</t>
  </si>
  <si>
    <t xml:space="preserve">МУНИЦИПАЛЬНОЕ БЮДЖЕТНОЕ ДОШКОЛЬНОЕ ОБРАЗОВАТЕЛЬНОЕ УЧРЕЖДЕНИЕ «ДЕТСКИЙ САД № 149» </t>
  </si>
  <si>
    <t>654015, ул. Шункова 6а</t>
  </si>
  <si>
    <t>37-57-92</t>
  </si>
  <si>
    <t>skorobomarina@mail.ru</t>
  </si>
  <si>
    <t>Скоробогатова Марина Анатольевна</t>
  </si>
  <si>
    <t>М12-02-202-00</t>
  </si>
  <si>
    <t xml:space="preserve">муниципальное бюджетное дошкольное образовательное учреждение «Детский сад№153» </t>
  </si>
  <si>
    <t>654015, ул. Ленина, 19а</t>
  </si>
  <si>
    <t>37-28-81</t>
  </si>
  <si>
    <t>kuzyttsk-mdou153@yandex.ru</t>
  </si>
  <si>
    <t>Кудинова Виктория Александровна</t>
  </si>
  <si>
    <t>М12-02-203-00</t>
  </si>
  <si>
    <t xml:space="preserve">муниципальное бюджетное дошкольное образовательное учреждение «Детский сад № 162» </t>
  </si>
  <si>
    <t>654034, ул. Бугарева, 27</t>
  </si>
  <si>
    <t>37-67-75</t>
  </si>
  <si>
    <t>i.horina@yandex.ru</t>
  </si>
  <si>
    <t>Хорина Лариса Михайловна</t>
  </si>
  <si>
    <t>М12-02-205-00</t>
  </si>
  <si>
    <t>муниципальное бюджетное дошкольное образовательное учреждение «Детский сад № 180»</t>
  </si>
  <si>
    <t>654032, ул. Народная, 21а</t>
  </si>
  <si>
    <t>37-16-17</t>
  </si>
  <si>
    <t>kuznetsk-mdou180@yandex.ru</t>
  </si>
  <si>
    <t>Лебо Лиля Васильевна</t>
  </si>
  <si>
    <t>М12-02-208-00</t>
  </si>
  <si>
    <t xml:space="preserve">муниципальное бюджетное дошкольное образовательное учреждение «Детский сад № 213» </t>
  </si>
  <si>
    <t>654032, ул. Обнорского, 16а</t>
  </si>
  <si>
    <t>37-86-49</t>
  </si>
  <si>
    <t>dets213@yandex.ru</t>
  </si>
  <si>
    <t>Синкина Анастасия Сергеевна</t>
  </si>
  <si>
    <t>М12-02-192-00</t>
  </si>
  <si>
    <t>муниципальное бюджетное дошкольное образовательное учреждение "Детский сад № 27"</t>
  </si>
  <si>
    <t>654034, г. Новокузнецк, ул. Ленина, 53а</t>
  </si>
  <si>
    <t>37-85-71</t>
  </si>
  <si>
    <t>27153a"mail.ru</t>
  </si>
  <si>
    <t>Горбунова Майя Михайловна</t>
  </si>
  <si>
    <t>М12-02-221-00</t>
  </si>
  <si>
    <t>муниципальное бюджетное  учреждение дополнительного образования  "Дом детского творчества № 1"</t>
  </si>
  <si>
    <t>654034, г. Новокузнецк, ул. Метелкина, 4</t>
  </si>
  <si>
    <t>37-75-21, 37-44-58</t>
  </si>
  <si>
    <t>ddt1_08@mail.ru</t>
  </si>
  <si>
    <t>Раткина Ольга Валерьевна</t>
  </si>
  <si>
    <t>М12-02-207-00</t>
  </si>
  <si>
    <t xml:space="preserve">муниципальное бюджетное дошкольное образовательное учреждение «Детский сад № 209» </t>
  </si>
  <si>
    <t>654034, ул. Петракова, 64б, ул.Ленина 73а</t>
  </si>
  <si>
    <t>37-65-54</t>
  </si>
  <si>
    <t>zamzav.209@mail.ru</t>
  </si>
  <si>
    <t>Осина Галина Сергеевна</t>
  </si>
  <si>
    <t>Реестровый номер не присвоен,документы на регистрацию были отправлены в феврале 2015г.</t>
  </si>
  <si>
    <t>МУНИЦИПАЛЬНОЕ АВТОНОМНОЕ ОБРАЗОВАТЕЛЬНОЕ УЧРЕЖДЕНИЕ ДОПОЛНИТЕЛЬНОГО ОБРАЗОВАНИЯ ДЕТЕЙ "ДЕТСКО-ЮНОШЕСКАЯ СПОРТИВНАЯ ШКОЛА № 5"</t>
  </si>
  <si>
    <t>654032,ул.Народная,31А</t>
  </si>
  <si>
    <t>37-86-12</t>
  </si>
  <si>
    <t>shkola.dush5@yandex.ru</t>
  </si>
  <si>
    <t>Федяев Александр Константинович</t>
  </si>
  <si>
    <t>М12-02-217-00</t>
  </si>
  <si>
    <t>МК ОУ "Специальная школа № 30"</t>
  </si>
  <si>
    <t>654015, г.Новокузнецк,ул.Ленина, 61</t>
  </si>
  <si>
    <t>37-78-04</t>
  </si>
  <si>
    <t>novoshool30korr@yandex.ru</t>
  </si>
  <si>
    <t>Чаузова Лилия Раисовна</t>
  </si>
  <si>
    <t>зам директора по ХР</t>
  </si>
  <si>
    <t>Павлинская Галина Васильевна</t>
  </si>
  <si>
    <t>37-79-07</t>
  </si>
  <si>
    <t>Собгород</t>
  </si>
  <si>
    <t>М12-02-280-00</t>
  </si>
  <si>
    <t>МК ОУ "Специальная школа № 53"</t>
  </si>
  <si>
    <t>654002,г.Новокузнецк, ул.Разведчиков,1</t>
  </si>
  <si>
    <t>31-01-22.</t>
  </si>
  <si>
    <t>nashashkola53@yandex.ru</t>
  </si>
  <si>
    <t>Рычкова Галина Андреевна</t>
  </si>
  <si>
    <t>37-01-22</t>
  </si>
  <si>
    <t>М12-02-219-00</t>
  </si>
  <si>
    <t>МК ОУ "Специальная школа-интернат №68"</t>
  </si>
  <si>
    <t>654034, г.Новокузнецк, ул.Левитана, 1</t>
  </si>
  <si>
    <t>37-09-43</t>
  </si>
  <si>
    <t>detdom68pi@yandex.ru</t>
  </si>
  <si>
    <t>И. о. директора</t>
  </si>
  <si>
    <t>Ватрушкина Валентина Андреевна</t>
  </si>
  <si>
    <t>Кудряшова Галина Юрьевна</t>
  </si>
  <si>
    <t>М12-02-220-00</t>
  </si>
  <si>
    <t>МК ОУ "Специальная школа-интернат №88"</t>
  </si>
  <si>
    <t>654034, г.Новокузнецк, ул.Анодная, 7а</t>
  </si>
  <si>
    <t>37-38-60</t>
  </si>
  <si>
    <t>shklainternat88@ramble.ru</t>
  </si>
  <si>
    <t>Скворцов Сергей Александрович</t>
  </si>
  <si>
    <t>Челищева Светлана Алексеевна</t>
  </si>
  <si>
    <t>М12-02-195-00</t>
  </si>
  <si>
    <t>МК ДОУ "Детский сад № 78"</t>
  </si>
  <si>
    <t>654015, г.Новокузнецк, ул.Конева, 11а</t>
  </si>
  <si>
    <t>37-36-51</t>
  </si>
  <si>
    <t>sad-78k@yandex.ru</t>
  </si>
  <si>
    <t>Заведующий</t>
  </si>
  <si>
    <t>Храмова Наталья Витальевна</t>
  </si>
  <si>
    <t>завхоз</t>
  </si>
  <si>
    <t>Кузьмина Светлана Алексеевна</t>
  </si>
  <si>
    <t>М12-02-206-00</t>
  </si>
  <si>
    <t>МК ДОУ "Детский сад № 181"</t>
  </si>
  <si>
    <t>654015, г.Новокузнецк, ул.Шункова, 18а</t>
  </si>
  <si>
    <t>37-75-16</t>
  </si>
  <si>
    <t>sadik181@yandex.ru</t>
  </si>
  <si>
    <t>Зеленовская Ольга Алексеевна</t>
  </si>
  <si>
    <t>Кантаева Наталья Сергеевна</t>
  </si>
  <si>
    <t>М12-02-039-00</t>
  </si>
  <si>
    <t>Муниципальное казенное дошкольное образовательное учреждение "Детский сад № 75"</t>
  </si>
  <si>
    <t>4218020789</t>
  </si>
  <si>
    <t>654000, г.Новокузнецк, ул.Клименко, 18 А</t>
  </si>
  <si>
    <t>54-18-42</t>
  </si>
  <si>
    <t>cheburashka7518@rambler.ru</t>
  </si>
  <si>
    <t>Черкашина Светлана Владимировна</t>
  </si>
  <si>
    <t>905-966-98 96</t>
  </si>
  <si>
    <t>М12-02-046-00</t>
  </si>
  <si>
    <t>Муниципальное казенное дошкольное образовательное учреждение "Детский сад № 137"</t>
  </si>
  <si>
    <t>4218020884</t>
  </si>
  <si>
    <t>654000, г.Новокузнецк, ул.40 лет ВЛКСМ, 26А</t>
  </si>
  <si>
    <t>52-07-65</t>
  </si>
  <si>
    <t>elena-d.s.137@rambler.ru</t>
  </si>
  <si>
    <t>Будко Елена Юрьевна</t>
  </si>
  <si>
    <t>Старший воспитатель</t>
  </si>
  <si>
    <t>Филиппова Татьяна Геннадьевна</t>
  </si>
  <si>
    <t>913-323-62 08</t>
  </si>
  <si>
    <t>М12-02-058-00</t>
  </si>
  <si>
    <t>Муниципальное казенное дошкольное образовательное учреждение "Детский сад № 188"</t>
  </si>
  <si>
    <t>4218020690</t>
  </si>
  <si>
    <t>654000, ул.Тореза, 38А</t>
  </si>
  <si>
    <t>54-29-18</t>
  </si>
  <si>
    <t>detsad188@mail.ru</t>
  </si>
  <si>
    <t>Фомина Наталья Витальевна</t>
  </si>
  <si>
    <t>951-582-99 55</t>
  </si>
  <si>
    <t>М12-02-088-00</t>
  </si>
  <si>
    <t>муниципальное казенное общеобразовательное учреждение "Специальная школа № 58"</t>
  </si>
  <si>
    <t>4218016655</t>
  </si>
  <si>
    <t>654000, г.Новокузнецк, ул.Горьковская, 15</t>
  </si>
  <si>
    <t>52-49-36, 52-51-22</t>
  </si>
  <si>
    <t>specshkola58@yandex.ru</t>
  </si>
  <si>
    <t>Шагиева Марина Михайловна</t>
  </si>
  <si>
    <t>Завхоз</t>
  </si>
  <si>
    <t>Оськина Олеся Сергеевна</t>
  </si>
  <si>
    <t>951-573-84 24</t>
  </si>
  <si>
    <t>М12-02-091-00</t>
  </si>
  <si>
    <t>муниципальное казенное общеобразовательное учреждение "Санаторная школа-интернат № 82"</t>
  </si>
  <si>
    <t>4218018331</t>
  </si>
  <si>
    <t>654000, г.Новокузнецк, ул.Горьковская, 33</t>
  </si>
  <si>
    <t>52-41-21, 52-38-43</t>
  </si>
  <si>
    <t>internat82@yandex.ru</t>
  </si>
  <si>
    <t>Ерохина Марина Викторовна</t>
  </si>
  <si>
    <t>Заместитель директора по ХР</t>
  </si>
  <si>
    <t>Тузовская Римма Валерьевна</t>
  </si>
  <si>
    <t>906-932-41 69</t>
  </si>
  <si>
    <t>М12-02-014-00</t>
  </si>
  <si>
    <t>Муниципальное казенное образовательное учреждение "Начальная школа-детский сад № 235</t>
  </si>
  <si>
    <t>654000, г.Новокузнецк, ул.Новоселов, 14а</t>
  </si>
  <si>
    <t>61-07-43</t>
  </si>
  <si>
    <t>oss07@bk.ru</t>
  </si>
  <si>
    <t>Сафронова Ольга Сергеевна</t>
  </si>
  <si>
    <t>61-07-70</t>
  </si>
  <si>
    <t>М12-02-013-00</t>
  </si>
  <si>
    <t>Мунипальное казенное образовательное учреждение "Специальная школа №78"</t>
  </si>
  <si>
    <t>654000, г.Новокузнецк, ул.Косыгина, 23</t>
  </si>
  <si>
    <t>61-64-73</t>
  </si>
  <si>
    <t>shkola78.lapina@mail.ru</t>
  </si>
  <si>
    <t>Лапина Елена Дмитриевна</t>
  </si>
  <si>
    <t xml:space="preserve">секретарь-машинистка, специалист по кадрам </t>
  </si>
  <si>
    <t>Сергеева Яна Викторовна</t>
  </si>
  <si>
    <t>61-40-86</t>
  </si>
  <si>
    <t>М12-02-028-00</t>
  </si>
  <si>
    <t>Муниципальное казенное дошкольное образовательное учреждение "Детский сад №254"</t>
  </si>
  <si>
    <t>654000, г.Новокузнецк, ул.Косыгина, 9а</t>
  </si>
  <si>
    <t>61-30-59</t>
  </si>
  <si>
    <t>dc254@mail.ru</t>
  </si>
  <si>
    <t>Самойлова Ольга Валерьевна</t>
  </si>
  <si>
    <t>Лапина Жанна Федоровна</t>
  </si>
  <si>
    <t>61-30-60</t>
  </si>
  <si>
    <t>М12-02-307-00</t>
  </si>
  <si>
    <t>МБУ "ЦБ КОиН"</t>
  </si>
  <si>
    <t>654005,г.Новокузнецк,пр.Строителей,17</t>
  </si>
  <si>
    <t>32-25-85</t>
  </si>
  <si>
    <t>mail@cbkoin.ru</t>
  </si>
  <si>
    <t>Гольтяева Елена Виктровна</t>
  </si>
  <si>
    <t>Гл.специалист</t>
  </si>
  <si>
    <t>Сыпченко Сергей Сергеевич</t>
  </si>
  <si>
    <t>44-ФЗ,               223-ФЗ</t>
  </si>
  <si>
    <t>М12-02-001-00</t>
  </si>
  <si>
    <t>КОиН</t>
  </si>
  <si>
    <t>654080, г.Новокузнецк, ул.Кирова,71</t>
  </si>
  <si>
    <t>32-15-29</t>
  </si>
  <si>
    <t>koin@admnkz,info</t>
  </si>
  <si>
    <t>Соловьева Юлия Александровна</t>
  </si>
  <si>
    <t xml:space="preserve">Контрактный управляющий </t>
  </si>
  <si>
    <t>Бендер Анастасия Валерьевна</t>
  </si>
  <si>
    <t>М12-02-306-00</t>
  </si>
  <si>
    <t>МБУ "Комбинат питания"</t>
  </si>
  <si>
    <t>654000,г.Новокузнецк, проезд Томский, 9</t>
  </si>
  <si>
    <t>36-37-08</t>
  </si>
  <si>
    <t xml:space="preserve">kompit360090@mail.ru </t>
  </si>
  <si>
    <t>И о директора</t>
  </si>
  <si>
    <t>Нейберг Лариса Викторовна</t>
  </si>
  <si>
    <t>Начальник отдела (по закупкам)</t>
  </si>
  <si>
    <t>32-36-60</t>
  </si>
  <si>
    <t>М12-02-308-00</t>
  </si>
  <si>
    <t>МБОУ "ДО ГДД(ю)Т им Крупская"</t>
  </si>
  <si>
    <t>654000,г.Новокузнецк, ул Циолковского 78а</t>
  </si>
  <si>
    <t>77-92-87</t>
  </si>
  <si>
    <t>mail@dtkrupskoy.ru</t>
  </si>
  <si>
    <t>Попова Ирина Алексеевна</t>
  </si>
  <si>
    <t>заместитель директора по АХЧ</t>
  </si>
  <si>
    <t>Рудометова Любовь Михайловна</t>
  </si>
  <si>
    <t>М12-02-227-00</t>
  </si>
  <si>
    <t>Муниципальное казенное дошкольное образовательное учреждение "Детский сад №24"</t>
  </si>
  <si>
    <t>654000, г.Новокузнецк, ул.Жасминная, 31</t>
  </si>
  <si>
    <t>39-00-24</t>
  </si>
  <si>
    <t>matyuqina.i@mail.ru</t>
  </si>
  <si>
    <t>Матюгина Инга Николаевна</t>
  </si>
  <si>
    <t>Калабина Оксана Владимировна</t>
  </si>
  <si>
    <t>8951-181-6480</t>
  </si>
  <si>
    <t>М12-02-257-00</t>
  </si>
  <si>
    <t>Муниципальное казенное общеобразовательное учреждение "Специальная школа №80"</t>
  </si>
  <si>
    <t>654000, г.Новокузнецк, ул.Курако, 9</t>
  </si>
  <si>
    <t>72-54-71</t>
  </si>
  <si>
    <t>sk-80@yandex</t>
  </si>
  <si>
    <t>Колумб Татьяна Ивановна</t>
  </si>
  <si>
    <t>Салов Евгений Львович</t>
  </si>
  <si>
    <t>М12-02-261-00</t>
  </si>
  <si>
    <t xml:space="preserve">Муниципальное казенное общеобразовательное учреждение "Специальная школа-интернат №66" </t>
  </si>
  <si>
    <t>654000, г.Новокузнецк, ул.Всесторонняя, 46</t>
  </si>
  <si>
    <t>72-36-60</t>
  </si>
  <si>
    <t>66school@mail.ru</t>
  </si>
  <si>
    <t>Виноградова Тамара Сергеевна</t>
  </si>
  <si>
    <t>Зам.директора</t>
  </si>
  <si>
    <t>Васильева Нелли Евгеньевна</t>
  </si>
  <si>
    <t>72-35-18</t>
  </si>
  <si>
    <t>М12-02-241-00</t>
  </si>
  <si>
    <t>МК ДОУ "ДС № 225"</t>
  </si>
  <si>
    <t>654041, г.Новокузнецк, ул.Транспортная, 57А</t>
  </si>
  <si>
    <t>71-66-24</t>
  </si>
  <si>
    <t>spec225@rambler,ru</t>
  </si>
  <si>
    <t>Пухова Лариса Ивановна</t>
  </si>
  <si>
    <t>Аксенова Елена Александровна</t>
  </si>
  <si>
    <t>М12-02-187-00</t>
  </si>
  <si>
    <t>МКУ "Детский дом "Ровесник"</t>
  </si>
  <si>
    <t>654027, г.Новокузнецк, пр. Пионерский, д. 7</t>
  </si>
  <si>
    <t>74-50-46</t>
  </si>
  <si>
    <t>sckooldom74@mail.ru</t>
  </si>
  <si>
    <t>Ларина Татьяна Александровна</t>
  </si>
  <si>
    <t>Лобыкина Наталья Юрьевна</t>
  </si>
  <si>
    <t xml:space="preserve"> 74-50-46</t>
  </si>
  <si>
    <t>Уполномоченный орган</t>
  </si>
  <si>
    <t>М12-02-181-00</t>
  </si>
  <si>
    <t>МКОУ "Специальная школа-интернат №38"</t>
  </si>
  <si>
    <t>654027, г.Новокузнецк, пр. Пионерский, д. 9</t>
  </si>
  <si>
    <t>8(3843)74-37-67</t>
  </si>
  <si>
    <t>sch38_nkz@mail.ru</t>
  </si>
  <si>
    <t>Доровских Ирина Ивановна</t>
  </si>
  <si>
    <t>зам. по АХР</t>
  </si>
  <si>
    <t>Петрова Анна Федоровна</t>
  </si>
  <si>
    <t>8(3843) 74-37-67</t>
  </si>
  <si>
    <t xml:space="preserve"> 44-ФЗ от 05.04.13 г.</t>
  </si>
  <si>
    <t>М12-02-131-00</t>
  </si>
  <si>
    <t>МК ДОУ "Детский сад № 212"</t>
  </si>
  <si>
    <t>654080, г.Новокузнецк, пр.Дружбы, д.52А</t>
  </si>
  <si>
    <t>77-31-65</t>
  </si>
  <si>
    <t>ds.212@mail.ru</t>
  </si>
  <si>
    <t>Дубовицкая Надежда Николаевна</t>
  </si>
  <si>
    <t xml:space="preserve"> 77-31-65</t>
  </si>
  <si>
    <t>М12-02-135-00</t>
  </si>
  <si>
    <t>МК ДОУ "Детский сад № 222"</t>
  </si>
  <si>
    <t>654066, Кемеровская область, г. Новокузнецк, ул. Транспортная, 119-А</t>
  </si>
  <si>
    <t>35-06-71</t>
  </si>
  <si>
    <t>mdou222@mail.ru</t>
  </si>
  <si>
    <t>Яхонтова Людмила Геннадьевна</t>
  </si>
  <si>
    <t>М12-02-138-00</t>
  </si>
  <si>
    <t>МК ДОУ "Детский сад № 229"</t>
  </si>
  <si>
    <t>654000, г.Новокузнецк, ул.Запорожская, д.13</t>
  </si>
  <si>
    <t>8(3843)76-39-56</t>
  </si>
  <si>
    <t>dou229_nvkz@mail.ru</t>
  </si>
  <si>
    <t>Усачева Валентина Рышардовна</t>
  </si>
  <si>
    <t>Панасенко Анжелика Олеговна</t>
  </si>
  <si>
    <t>8(3843) 76-39-56</t>
  </si>
  <si>
    <t>М12-02-186-00</t>
  </si>
  <si>
    <t xml:space="preserve">Муниципальное казенное учреждение для детей-сирот и детей, оставшихся без попечения родителей "Детский дом "Остров надежды"  </t>
  </si>
  <si>
    <t>654007, г. Новокузнецк, ул. Спартака, 19</t>
  </si>
  <si>
    <t>8-3843-46-12-44</t>
  </si>
  <si>
    <t>detdom5@inbox.ru</t>
  </si>
  <si>
    <t>Пичугин Александр Александрович</t>
  </si>
  <si>
    <t>8-3843-46-12-22</t>
  </si>
  <si>
    <t>управление закупок</t>
  </si>
  <si>
    <t>М12-02-180-00</t>
  </si>
  <si>
    <t>Муниципальное казенное образовательное учреждение "Специальная школа №20"</t>
  </si>
  <si>
    <t>654007, г. Новокузнецк, ул. Пирогова,7</t>
  </si>
  <si>
    <t>8-3843-73-88-30</t>
  </si>
  <si>
    <t>nata20-07@mail.ru</t>
  </si>
  <si>
    <t>Курбатова Елена Александровна</t>
  </si>
  <si>
    <t>Заместитель директора по административно-хозяйственной работе</t>
  </si>
  <si>
    <t>Фокина Надежда Ивановна</t>
  </si>
  <si>
    <t>М12-02-178-00</t>
  </si>
  <si>
    <t xml:space="preserve">Муниципальное казенное общеобразовательное учреждение "Специальная школа № 106" </t>
  </si>
  <si>
    <t>654000, г. Новокузнецк, Кирова, 33а</t>
  </si>
  <si>
    <t>8-3843-46-40-89</t>
  </si>
  <si>
    <t>blindshool106@yandex.ru</t>
  </si>
  <si>
    <t xml:space="preserve">Аглиуллина Ильсеяр Гильмулловна </t>
  </si>
  <si>
    <t>учитель физики и информатики</t>
  </si>
  <si>
    <t xml:space="preserve">Червякова Лариса Владимировна  </t>
  </si>
  <si>
    <t>М12-02-112-00</t>
  </si>
  <si>
    <t>Муниципальное казенное дошкольное образовательное учреждение "Детский сад №80"</t>
  </si>
  <si>
    <t xml:space="preserve">654027, г. Новокузнецк, ул. Энтузиастов, 7 </t>
  </si>
  <si>
    <t>8-3843-74-50-19</t>
  </si>
  <si>
    <t>detskisad80@yandex.ru</t>
  </si>
  <si>
    <t xml:space="preserve">Цветухина Татьяна Юрьевна </t>
  </si>
  <si>
    <t>М12-02-104-00</t>
  </si>
  <si>
    <t xml:space="preserve">Муниципальное казенное дошкольное образовательное учреждение "Детский сад №41" </t>
  </si>
  <si>
    <t xml:space="preserve">654027, г. Новокузнецк, ул. Суворова,  1 </t>
  </si>
  <si>
    <t>8-3843-74-73-62</t>
  </si>
  <si>
    <t>detsad-41@mail.ru</t>
  </si>
  <si>
    <t>Белая Галина Константиновна</t>
  </si>
  <si>
    <t>Лебединская Ольга Владимировна</t>
  </si>
  <si>
    <t>М12-02-118-00</t>
  </si>
  <si>
    <t xml:space="preserve">Муниципальное казенное дошкольное образовательное учреждение "Детский сад №140" </t>
  </si>
  <si>
    <t xml:space="preserve">654080, г. Новокузнецк, ул. Циолковского,  50А </t>
  </si>
  <si>
    <t>8-3843-77-14-87</t>
  </si>
  <si>
    <t>detskisad140@yandex.ru</t>
  </si>
  <si>
    <t>Лактюхина Ольга Викторовна</t>
  </si>
  <si>
    <t xml:space="preserve">Чащина Ольга Георгиевна </t>
  </si>
  <si>
    <t>М12-02-096-00</t>
  </si>
  <si>
    <t>муниципальное бюджетное дошкольное образовательное учреждение "Детский сад № 2"</t>
  </si>
  <si>
    <t>654005, Россия,Кем.обл., г.Новокузнецк, пр.Строителей, 50</t>
  </si>
  <si>
    <t>46-55-02,            detsadik2@yandex.ru</t>
  </si>
  <si>
    <t xml:space="preserve">detsadik2@yandex.ru
</t>
  </si>
  <si>
    <t>Саранина Юлия Владимировна</t>
  </si>
  <si>
    <t>46-55-02</t>
  </si>
  <si>
    <t>Центр</t>
  </si>
  <si>
    <t>М12-02-098-00</t>
  </si>
  <si>
    <t>муниципальное бюджетное дошкольное образовательное учреждение "Центр развития ребенка - детский сад № 6"</t>
  </si>
  <si>
    <t>654007, Россия, Кем.обл. ,г.Новокузнецк, ул.Павловского, 8 А</t>
  </si>
  <si>
    <t>46-54-55,              det_sadN6@mail.ru</t>
  </si>
  <si>
    <t>winni-pux6@mail.ru</t>
  </si>
  <si>
    <t>Вишняк Марина Юрьевна</t>
  </si>
  <si>
    <t>46-54-55</t>
  </si>
  <si>
    <t>М12-02-314-00</t>
  </si>
  <si>
    <t>муниципальное бюджетное дошкольное образовательное учреждение "Детский сад № 7"</t>
  </si>
  <si>
    <t>654066, Кемеровская область, г. Новокузнецк, ул. Грдины, №7 А, ул. Дружбы, № 53 А</t>
  </si>
  <si>
    <t>77-75-21</t>
  </si>
  <si>
    <t>detsad7nvkz@mail.ru</t>
  </si>
  <si>
    <t xml:space="preserve">Соломина Татьяна Валентиновна        </t>
  </si>
  <si>
    <t>М12-02-312-00</t>
  </si>
  <si>
    <t xml:space="preserve">муниципальное бюджетное дошкольное образовательное учреждение "Детский сад №9"  </t>
  </si>
  <si>
    <t>654080,Россия,Кемеровская область, г. Новокузнецк, Центральный район, улица Тольятти, дом № 40</t>
  </si>
  <si>
    <t>76-39-86</t>
  </si>
  <si>
    <t>Васильева Алена Сергеевн</t>
  </si>
  <si>
    <t>М12-02-155-00</t>
  </si>
  <si>
    <t xml:space="preserve">муниципальное бюджетное дошкольное образовательное учреждение "Детский сад №10"  </t>
  </si>
  <si>
    <t>654080, РФ, Кем.обл., г.Новокузнецк,    ул.Кирова, 99 А</t>
  </si>
  <si>
    <t>76-39-67,                     shkola_sad10@list.ru</t>
  </si>
  <si>
    <t>shkola_sad10@list.ru</t>
  </si>
  <si>
    <t>Яремчук Оксана Сергеевна</t>
  </si>
  <si>
    <t>76-39-67,                        76-67-90,                          76-67-81</t>
  </si>
  <si>
    <t>М12-02-099-00</t>
  </si>
  <si>
    <t>муниципальное бюджетное дошкольное образовательное учреждение "Детский сад № 11" общеразвивающего вида с приоритетным осуществлением деятельности по художественно-эстетическому развитию воспитанников</t>
  </si>
  <si>
    <t>654005, Россия, Кем.обл., г.Новокузнецк, ул.Филиппова, 12 А</t>
  </si>
  <si>
    <t>46-24-24,            detsad11.1984@mail.ru</t>
  </si>
  <si>
    <t>detsad11.1984@mail.ru</t>
  </si>
  <si>
    <t xml:space="preserve">Фасахова Ирина Борисовна </t>
  </si>
  <si>
    <t>46-24-24</t>
  </si>
  <si>
    <t>М12-02-100-00</t>
  </si>
  <si>
    <t>муниципальное бюджетное дошкольное образовательное учреждение "Детский сад № 18" компенсирующего вида</t>
  </si>
  <si>
    <t>654018, Россия, Кем.обл., г.Новокузнецк, пр.Октябрьский, 11 А</t>
  </si>
  <si>
    <t>70-23-83,           detskijjsad18-mdou@rambler.ru</t>
  </si>
  <si>
    <t>detskijjsad18-mdou@rambler.ru</t>
  </si>
  <si>
    <t xml:space="preserve">Киреева Елена Викторовна                                            </t>
  </si>
  <si>
    <t>70-23-83</t>
  </si>
  <si>
    <t>М12-02-313-00</t>
  </si>
  <si>
    <t xml:space="preserve">муниципальное бюджетное дошкольное образовательное учреждение "Детский сад №22"  </t>
  </si>
  <si>
    <t>654027,Россия, Кемеровская область, г.Новокузнецк, Центральный район, ул.Кирова, дом № 2</t>
  </si>
  <si>
    <t>8-905-904-0600</t>
  </si>
  <si>
    <t xml:space="preserve">Архипова Анна Владимировна                                        </t>
  </si>
  <si>
    <t>М12-02-102-00</t>
  </si>
  <si>
    <t>муниципальное бюджетное дошкольное образовательное учреждение "Детский сад № 33" комбинированного вида</t>
  </si>
  <si>
    <t>654066, Россия,Кем.обл., г.Новокузнецк,  ул.Грдины, 13 А</t>
  </si>
  <si>
    <t>77-50-25,                  semeika33@kuz.ru</t>
  </si>
  <si>
    <t>Dou33d@mail.ru</t>
  </si>
  <si>
    <t>Сапожкова Любовь Петровна</t>
  </si>
  <si>
    <t>77-50-25</t>
  </si>
  <si>
    <t>М12-02-103-00</t>
  </si>
  <si>
    <t>муниципальное бюджетное дошколное образовательное учреждение "Детский сад № 35"</t>
  </si>
  <si>
    <t>654101, Россия,Кем.обл., г.Новокузнецк,          проезд Дагестанский,12</t>
  </si>
  <si>
    <t>36-94-43,               mdou.35@yandex.ru</t>
  </si>
  <si>
    <t>mdou.35@yandex.ru</t>
  </si>
  <si>
    <t xml:space="preserve">Володина Галина Леонидовна       </t>
  </si>
  <si>
    <t>36-94-43,                             8-905-917-53-35</t>
  </si>
  <si>
    <t>М12-02-105-00</t>
  </si>
  <si>
    <t>муниципальное бюджетное дошкольное образовательное учреждение "Детский сад № 42" комбинированного вида</t>
  </si>
  <si>
    <t>654005, Россия,Кем.обл., г.Новокузнецк, пр.Строителей, 44</t>
  </si>
  <si>
    <t>46-48-57,                  det_sad_42@mail.ru</t>
  </si>
  <si>
    <t>det_sad_42@mail.ru</t>
  </si>
  <si>
    <t xml:space="preserve">Певгенина Ольга Федоровна                                            </t>
  </si>
  <si>
    <t>46-48-57</t>
  </si>
  <si>
    <t>М12-02-317-00</t>
  </si>
  <si>
    <t>муниципальное бюджетное дошкольное образовательное учреждение "Детский сад № 44"</t>
  </si>
  <si>
    <t>654080, Россия, Кем.обл., г.Новокузнецк, ул.Кирова, №80 А</t>
  </si>
  <si>
    <t>45-72-14</t>
  </si>
  <si>
    <t>mbdou44nvkz@mail.ru</t>
  </si>
  <si>
    <t xml:space="preserve">Рудакова Лариса Анатольевна </t>
  </si>
  <si>
    <t>М12-02-106-00</t>
  </si>
  <si>
    <t xml:space="preserve">муниципальное бюджетное дошкольное образовательное учреждение "Детский сад № 48" </t>
  </si>
  <si>
    <t>654000, Россия,Кем.обл., г.Новокузнецк, ул.Суворова, 10 А</t>
  </si>
  <si>
    <t>74-58-56,                    ds.48@mail.ru</t>
  </si>
  <si>
    <t>ds.48@mail.ru</t>
  </si>
  <si>
    <t xml:space="preserve">Топильская Елена Владимировна      </t>
  </si>
  <si>
    <t>74-58-56</t>
  </si>
  <si>
    <t>М12-02-107-00</t>
  </si>
  <si>
    <t>муниципальное бюджетное дошкольное образовательное учреждение "Детский сад № 54" общеразвивающего вида с приоритетным осуществлением деятельности по познавательно-речевому развитию воспитанников</t>
  </si>
  <si>
    <t>654007, Россия,Кем.обл., г.Новокузнецк, ул.Орджоникидзе, 42 А</t>
  </si>
  <si>
    <t>45-17-80,              detsad261@gmail.com</t>
  </si>
  <si>
    <t>ds.54@yandex.ru</t>
  </si>
  <si>
    <t xml:space="preserve">Галанина Наталья Ивановна                                             </t>
  </si>
  <si>
    <t>45-17-80</t>
  </si>
  <si>
    <t>М12-02-108-00</t>
  </si>
  <si>
    <t>муниципальное бюджетное дошкольное образовательное учреждение "Детский сад № 55"</t>
  </si>
  <si>
    <t>654007, Россия,Кем.обл., г.Новокузнецк, ул.Спартака, 22 А</t>
  </si>
  <si>
    <t>46-08-79,                  ds55@bk.ru</t>
  </si>
  <si>
    <t>ds55@bk.ru</t>
  </si>
  <si>
    <t>Вольхина Лариса Анатольевна</t>
  </si>
  <si>
    <t>46-08-79</t>
  </si>
  <si>
    <t>М12-02-109-00</t>
  </si>
  <si>
    <t>муниципальное бюджетное дошкольное образовательное учреждение "Детский сад № 58" общеразвивающего вида с приоритетным осуществлением деятельности по социально-личностному развитию воспитанников</t>
  </si>
  <si>
    <t>654005, Россия,Кем.обл., г.Новокузнецк, ул.Покрышкина, 26</t>
  </si>
  <si>
    <t>45-87-10,                         ds58@list.ru</t>
  </si>
  <si>
    <t>ds58@list.ru</t>
  </si>
  <si>
    <t xml:space="preserve">Казакова Ирина Валентиновна                                        </t>
  </si>
  <si>
    <t>45-87-10</t>
  </si>
  <si>
    <t>М12-02-110-00</t>
  </si>
  <si>
    <t>муниципальное бюджетное  дошкольное образовательное учреждение "Детский сад № 70"</t>
  </si>
  <si>
    <t>654079, Россия,Кем.обл., г.Новокузнецк, пер.Библиотечный, 5 А</t>
  </si>
  <si>
    <t>74-64-41,                www.mdoy70@mail.ru</t>
  </si>
  <si>
    <t>www.mdoy70@mail.ru</t>
  </si>
  <si>
    <t xml:space="preserve">Максакова Елена Алексеевна     </t>
  </si>
  <si>
    <t>74-64-41</t>
  </si>
  <si>
    <t>М12-02-113-00</t>
  </si>
  <si>
    <t>муниципальное бюджетное дошкольное образовательное учреждение "Детский сад № 88" комбинированного вида</t>
  </si>
  <si>
    <t>654027, Россия, Кем.обл., г.Новокузнецк, пр.Металлургов, 11</t>
  </si>
  <si>
    <t>74-46-93,                 detskisad88@mail.ru</t>
  </si>
  <si>
    <t>detskisad88@mail.ru</t>
  </si>
  <si>
    <t xml:space="preserve">Данилова Елена Владимирова                                             </t>
  </si>
  <si>
    <t>74-46-93</t>
  </si>
  <si>
    <t>М12-02-114-00</t>
  </si>
  <si>
    <t>муниципальное бюджетное дошкольное образовательное учреждение "Детский сад № 108"</t>
  </si>
  <si>
    <t>654041, Россия,Кем.обл., г.Новокузнецк, ул.Кутузова, 30 А</t>
  </si>
  <si>
    <t>74-61-52,                  detsad108@rambler.ru</t>
  </si>
  <si>
    <t>detsad108@rambler.ru</t>
  </si>
  <si>
    <t xml:space="preserve">Черникова Ольга Анатольевна                                        </t>
  </si>
  <si>
    <t>74-61-52</t>
  </si>
  <si>
    <t>М12-02-115-00</t>
  </si>
  <si>
    <t>муниципальное бюджетное дошкольное образовательное учреждение "Детский сад № 118"</t>
  </si>
  <si>
    <t>654080, Россия,Кем.обл., г.Новокузнецк, ул.Кутузова, 34</t>
  </si>
  <si>
    <t>74-61-34,                 detsad-118@yandex.ru</t>
  </si>
  <si>
    <t>detsad-118@yandex.ru</t>
  </si>
  <si>
    <t xml:space="preserve">Ивакина Ольга Петровна                                                 </t>
  </si>
  <si>
    <t>74-61-34</t>
  </si>
  <si>
    <t>М12-02-116-00</t>
  </si>
  <si>
    <t>муниципальное бюджетное  дошкольное образовательное учреждение "Детский сад № 131"</t>
  </si>
  <si>
    <t>654041, Россия,Кем.обл., г.Новокузнецк,                   ул. Сеченова, 6 а</t>
  </si>
  <si>
    <t>79-70-55,                       detsck.131@mail.ru</t>
  </si>
  <si>
    <t>detsck.131@mail.ru</t>
  </si>
  <si>
    <t xml:space="preserve">Толкачева Светлана Александровна                                     </t>
  </si>
  <si>
    <t>79-70-55</t>
  </si>
  <si>
    <t>М12-02-117-00</t>
  </si>
  <si>
    <t xml:space="preserve">муниципальное бюджетное дошкольное образовательное учреждение "Детский сад № 133" </t>
  </si>
  <si>
    <t>654041, Россия,Кем.обл., г.Новокузнецк, ул.Циолковского, 40 А</t>
  </si>
  <si>
    <t>71-38-88,                  panasenko.natalya@mail.ru</t>
  </si>
  <si>
    <t>ds.133@yandex.ru</t>
  </si>
  <si>
    <t xml:space="preserve">Якушкина Галина Николаевна                                              </t>
  </si>
  <si>
    <t>71-38-88</t>
  </si>
  <si>
    <t>М12-02-119-00</t>
  </si>
  <si>
    <t xml:space="preserve">муниципальное бюджетное дошкольное образовательное учреждение "Детский сад № 144" </t>
  </si>
  <si>
    <t>654041, Россия,Кем.обл., г.Новокузнецк, пр.Октябрьский, 26 А</t>
  </si>
  <si>
    <t>77-14-74,                   ds144zr@yandex.ru</t>
  </si>
  <si>
    <t>ds144zr@yandex.ru</t>
  </si>
  <si>
    <t xml:space="preserve">Панасенко Ольга Анатальевна </t>
  </si>
  <si>
    <t>77-14-74</t>
  </si>
  <si>
    <t>М12-02-120-00</t>
  </si>
  <si>
    <t xml:space="preserve">муниципальное бюджетное дошкольное образовательное учреждение "Детский сад №150" </t>
  </si>
  <si>
    <t>654018, Россия,Кем.обл., г.Новокузнецк, пр.Октябрьский, 46 А</t>
  </si>
  <si>
    <t>77-93-87,                    det.sad150@yandex.ru</t>
  </si>
  <si>
    <t>det.sad150@yandex.ru</t>
  </si>
  <si>
    <t xml:space="preserve">Гурова Анжелика Игоревна           </t>
  </si>
  <si>
    <t>77-93-87</t>
  </si>
  <si>
    <t>М12-02-121-00</t>
  </si>
  <si>
    <t>муниципальное бюджетное дошкольное образовательное учреждение "Детский сад № 158" компенсирующего вида</t>
  </si>
  <si>
    <t>654041, Россия, Кем.обл., г.Новокузнецк, ул.Кузнецова, 11 А</t>
  </si>
  <si>
    <t>71-18-60,                  ds158@BK.ru</t>
  </si>
  <si>
    <t>ds158@bk.ru</t>
  </si>
  <si>
    <t xml:space="preserve">Голова  Тамара Владимировна                                     </t>
  </si>
  <si>
    <t>71-18-60</t>
  </si>
  <si>
    <t>М12-02-122-00</t>
  </si>
  <si>
    <t>муниципальное автономное дошкольное образовательное учреждение "Детский сад № 165"</t>
  </si>
  <si>
    <t>654027, Россия,Кем.обл., г.Новокузнецк, ул.Энтузиастов, 12</t>
  </si>
  <si>
    <t>74-34-14,                   doy165@mail.ru</t>
  </si>
  <si>
    <t>doy165@mail.ru</t>
  </si>
  <si>
    <t xml:space="preserve">Столярова Елена Анатольевна                                          </t>
  </si>
  <si>
    <t>74-34-14</t>
  </si>
  <si>
    <t>М12-02-123-00</t>
  </si>
  <si>
    <t>муниципальное бюджетное дошкольное образовательное учреждение "Детский сад № 172"</t>
  </si>
  <si>
    <t>654018, Россия,Кем.обл., г.Новокузнецк, ул.Циолковского, 64</t>
  </si>
  <si>
    <t>70-17-58,                   detsad172@yandex.ru</t>
  </si>
  <si>
    <t>detsad172@yandex.ru</t>
  </si>
  <si>
    <t>Скворцова Наталья Валерьевна</t>
  </si>
  <si>
    <t>70-17-58</t>
  </si>
  <si>
    <t>муниципальное автономное дошкольное образовательное учреждение "Центр - развития ребенка - детский сад № 175"</t>
  </si>
  <si>
    <t>654018, Россия, Кемеровская обл.,              г. Новокузнецк,                     ул. Циолковского, 58а</t>
  </si>
  <si>
    <t>madou175@mail.ru</t>
  </si>
  <si>
    <t>Матюшова Юлия Юрьевна</t>
  </si>
  <si>
    <t>89516067156</t>
  </si>
  <si>
    <t>М12-03-032-00</t>
  </si>
  <si>
    <t>муниципальное бюджетное дошкольное образовательное учреждение "Детский сад № 178"</t>
  </si>
  <si>
    <t>654018, Россия, Кемеровская обл.,              г. Новокузнецк,                     ул. Циолковского, 62</t>
  </si>
  <si>
    <t xml:space="preserve">77-23-67                        </t>
  </si>
  <si>
    <t>ds178@kuz.ru</t>
  </si>
  <si>
    <t>Новоселова Ольга Викторовна</t>
  </si>
  <si>
    <t>М12-02-124-00</t>
  </si>
  <si>
    <t xml:space="preserve">муниципальное бюджетное дошкольное образовательное учреждение "Детский сад № 182" </t>
  </si>
  <si>
    <t>654066, Россия, Кем.обл., г.Новокузнецк,  ул.Дружбы, 19 А</t>
  </si>
  <si>
    <t>77-53-62,                 kindergarten182@yandex.ru</t>
  </si>
  <si>
    <t>kindergarten182@yandex.ru</t>
  </si>
  <si>
    <t>Гнетулова Оксана Викторовна</t>
  </si>
  <si>
    <t>77-53-62</t>
  </si>
  <si>
    <t>М12-02-125-00</t>
  </si>
  <si>
    <t>муниципальное бюджетное дошкольное образовательное учреждение "Детский сад № 186"</t>
  </si>
  <si>
    <t>654066, Россия,Кем.обл., г.Новокузнецк,  пр.Дружбы, 21 А</t>
  </si>
  <si>
    <t>77-53-81,                   lastochka_186@mail.ru</t>
  </si>
  <si>
    <t>lastochka_186@mail.ru</t>
  </si>
  <si>
    <t>Архипова Людмила Ивановна</t>
  </si>
  <si>
    <t>77-53-81</t>
  </si>
  <si>
    <t>М12-02-127-00</t>
  </si>
  <si>
    <t>муниципальное бюджетное дошкольное образовательное учреждение  "Детский сад № 196"</t>
  </si>
  <si>
    <t>654018, Россия, Кем.обл., г.Новокузнецк,  ул.Дружбы, 40 А</t>
  </si>
  <si>
    <t>77-47-55,              detsad196nk@yandex.ru</t>
  </si>
  <si>
    <t>detsad196nk@yandex.ru</t>
  </si>
  <si>
    <t xml:space="preserve">Болт Ольга Викторовна                                           </t>
  </si>
  <si>
    <t>77-47-55</t>
  </si>
  <si>
    <t>М12-02-128-00</t>
  </si>
  <si>
    <t>муниципальное бюджетное дошкольное образовательное учреждение "Детский сад № 200"</t>
  </si>
  <si>
    <t>654018, Россия, Кем.обл., г.Новокузнецк, пр.Октябрьский, 7 А</t>
  </si>
  <si>
    <t>70-22-60,                     ds200@bk.ru</t>
  </si>
  <si>
    <t>ds200@bk.ru</t>
  </si>
  <si>
    <t xml:space="preserve">Павлюченко Ольга Ивановна                                                                                            </t>
  </si>
  <si>
    <t>70-22-60</t>
  </si>
  <si>
    <t>М12-02-129-00</t>
  </si>
  <si>
    <t xml:space="preserve">муниципальное бюджетное дошкольное образовательное учреждение "Детский сад № 206" </t>
  </si>
  <si>
    <t>654066, Россия, Кем.обл., г.Новокузнецк,  ул.Грдины, 1 А</t>
  </si>
  <si>
    <t>77-62-15,                      mdou206@mail.ru</t>
  </si>
  <si>
    <t>mdou206@mail.ru</t>
  </si>
  <si>
    <t>Смолего Жанна Викторовна</t>
  </si>
  <si>
    <t>77-62-15</t>
  </si>
  <si>
    <t>М12-02-130-00</t>
  </si>
  <si>
    <t xml:space="preserve">муниципальное бюджетное дошкольное образовательное учреждение "Детский сад № 208" </t>
  </si>
  <si>
    <t>654018, Россия, Кем.обл., г.Новокузнецк, ул.Циолковского, 60 А</t>
  </si>
  <si>
    <t>70-21-19,                  l.a.volhina@mail.ru</t>
  </si>
  <si>
    <t>l.a.volhina@mail.ru</t>
  </si>
  <si>
    <t xml:space="preserve">Берг Светлана Васильевна                                            </t>
  </si>
  <si>
    <t>70-21-19</t>
  </si>
  <si>
    <t>М12-02-132-00</t>
  </si>
  <si>
    <t>муниципальное бюджетное дошкольное образовательное учреждение "Детский сад № 214" комбинированного вида</t>
  </si>
  <si>
    <t>654066, Россия, Кем.обл., г.Новокузнецк,  ул.Грдины, 8 Б</t>
  </si>
  <si>
    <t>77-27-17,              savenko.ds214@yandex.ru</t>
  </si>
  <si>
    <t>savenko.ds214@yandex.ru</t>
  </si>
  <si>
    <t xml:space="preserve">Якимова Ирина Васильевна                                         </t>
  </si>
  <si>
    <t>77-27-17</t>
  </si>
  <si>
    <t>М12-02-133-00</t>
  </si>
  <si>
    <t>муниципальное бюджетное дошкольное образовательное учреждение "Детский сад № 215"</t>
  </si>
  <si>
    <t>654041, Россия, Кем.обл., г.Новокузнецк,                   ул. Транспортная, 35 А</t>
  </si>
  <si>
    <t>71-57-04,                   ds215@bk.ru</t>
  </si>
  <si>
    <t>ds215@bk.ru</t>
  </si>
  <si>
    <t xml:space="preserve">Грибанова Екатерина Геннадьевна                           </t>
  </si>
  <si>
    <t>71-57-04</t>
  </si>
  <si>
    <t>М12-02-136-00</t>
  </si>
  <si>
    <t xml:space="preserve">муниципальное бюджетное дошкольное образовательное учреждение "Центр развития ребенка - Детский сад № 224" </t>
  </si>
  <si>
    <t>654080, Россия, Кем.обл., г. Новокузнецк,                    ул. Кирова, 81 А</t>
  </si>
  <si>
    <t>76-27-10,                 crr-224@yandex.ru</t>
  </si>
  <si>
    <t>crr-224@yandex.ru</t>
  </si>
  <si>
    <t>Жогова Марина Валентиновна</t>
  </si>
  <si>
    <t>76-27-10</t>
  </si>
  <si>
    <t>М12-02-137-00</t>
  </si>
  <si>
    <t>муниципальное бюджетное дошкольное образовательное учреждение "Детский сад № 226"</t>
  </si>
  <si>
    <t>76-39-57,                 mdou226@mail.ru</t>
  </si>
  <si>
    <t>mdou226@mail.ru</t>
  </si>
  <si>
    <t>Сергеева Ольга Геннадьевна</t>
  </si>
  <si>
    <t>76-39-57</t>
  </si>
  <si>
    <t>М12-02-139-00</t>
  </si>
  <si>
    <t>муниципальное бюджетное дошкольное образовательное учреждение "Детский сад № 231"</t>
  </si>
  <si>
    <t>654018, Россия, Кем.обл., г.Новокузнецк,                   пр.Октябрьский, 11</t>
  </si>
  <si>
    <t>77-72-36,                det_sad231@mail.ru</t>
  </si>
  <si>
    <t>det_sad231@mail.ru</t>
  </si>
  <si>
    <t xml:space="preserve">Фахретдинова Светлана Александровна                      </t>
  </si>
  <si>
    <t>8-906-931-42-62,         77-72-36</t>
  </si>
  <si>
    <t>М12-02-140-00</t>
  </si>
  <si>
    <t xml:space="preserve">муниципальное бюджетное дошкольное образовательное учреждение "Детский сад № 233" </t>
  </si>
  <si>
    <t>654005, Россия, Кем.обл., г.Новокузнецк, ул.Ноградская, 6</t>
  </si>
  <si>
    <t>46-33-57,                   mdoy_233@mail.ru</t>
  </si>
  <si>
    <t>mdoy_233@mail.ru</t>
  </si>
  <si>
    <t xml:space="preserve">Григорьева Екатерина Олеговна </t>
  </si>
  <si>
    <t>46-33-57</t>
  </si>
  <si>
    <t>М12-02-141-00</t>
  </si>
  <si>
    <t xml:space="preserve">муниципальное бюджетное дошкольное образовательное учреждение "Детский сад № 237" </t>
  </si>
  <si>
    <t>654007, Россия, Кем.обл., г.Новокузнецк, пр.Кузнецкстроевский, 32</t>
  </si>
  <si>
    <t>46-55-66,                    irena.cheh@mail.ru</t>
  </si>
  <si>
    <t>dou237@mail.ru</t>
  </si>
  <si>
    <t xml:space="preserve">Садиллаева Ирина Петровна </t>
  </si>
  <si>
    <t>46-55-66</t>
  </si>
  <si>
    <t>М12-02-142-00</t>
  </si>
  <si>
    <t xml:space="preserve">муниципальное бюджетное дошкольное образовательное учреждение "Детский сад № 238" </t>
  </si>
  <si>
    <t>654066, Россия,Кем.обл., г.Новокузнецк,  ул.Грдины, 20 а</t>
  </si>
  <si>
    <t>35-15-98,                     detsadvvkz238@mail.ru</t>
  </si>
  <si>
    <t>detsadvvkz238@mail.ru</t>
  </si>
  <si>
    <t xml:space="preserve">Сепп Марина Александровна                                </t>
  </si>
  <si>
    <t>35-15-98</t>
  </si>
  <si>
    <t>М12-02-143-00</t>
  </si>
  <si>
    <t>муниципальное бюджетное дошкольное образовательное учреждение "Детский сад № 240" комбинированного вида</t>
  </si>
  <si>
    <t>654080, Россия, Кем.обл., г.Новокузнецк, ул.Франкфурта, 18 А</t>
  </si>
  <si>
    <t>76-67-84,                delfin240@mail.ru</t>
  </si>
  <si>
    <t>delfin240@mail.ru</t>
  </si>
  <si>
    <t>Хоменко Елена Ивановна</t>
  </si>
  <si>
    <t>76-39-58</t>
  </si>
  <si>
    <t>М12-02-144-00</t>
  </si>
  <si>
    <t>муниципальное бюджетное дошкольное образовательное учреждение "Детский сад № 242"</t>
  </si>
  <si>
    <t>654005, Россия, Кем.обл., г.Новокузнецк, ул.Покрышкина, 34</t>
  </si>
  <si>
    <t>45-96-68,                  detskisad242@mail.ru</t>
  </si>
  <si>
    <t>detskisad242@mail.ru</t>
  </si>
  <si>
    <t xml:space="preserve">Щипанова Оксана Викторовна                                                  </t>
  </si>
  <si>
    <t>45-96-68</t>
  </si>
  <si>
    <t>М12-02-145-00</t>
  </si>
  <si>
    <t>муниципальное бюджетное дошкольное образовательное учреждение "Детский сад № 248"</t>
  </si>
  <si>
    <t>654041, Россия, Кем.обл., г.Новокузнецк, ул.Циолковского, 31 А</t>
  </si>
  <si>
    <t>77-88-55,                    s248@mail.ru</t>
  </si>
  <si>
    <t>ds248@mail.ru</t>
  </si>
  <si>
    <t xml:space="preserve">Фролова  Надежда Дмитриевна                                          </t>
  </si>
  <si>
    <t>77-88-55</t>
  </si>
  <si>
    <t>М12-02-146-00</t>
  </si>
  <si>
    <t>муниципальное бюджетное дошкольное образовательное учреждение "Детский сад № 249" комбинированного вида</t>
  </si>
  <si>
    <t>654080, Россия, Кем.обл., г.Новокузнецк, ул.Тольятти, 54</t>
  </si>
  <si>
    <t>76-95-45,                    mdou249.ds@yandex.ru</t>
  </si>
  <si>
    <t>mdou249.ds@yandex.ru</t>
  </si>
  <si>
    <t xml:space="preserve">Шпигунова Лариса Ивановна                 </t>
  </si>
  <si>
    <t>76-95-45</t>
  </si>
  <si>
    <t>М12-02-147-00</t>
  </si>
  <si>
    <t xml:space="preserve">муниципальное бюджетное дошкольное образовательное учреждение"Детский сад № 251" </t>
  </si>
  <si>
    <t>654080, Россия, Кем.обл., г.Новокузнецк,      ул.Кирова, 86</t>
  </si>
  <si>
    <t>77-32-60,                        mdou251@mail.ru</t>
  </si>
  <si>
    <t>mdou251@mail.ru</t>
  </si>
  <si>
    <t>Соколова Елена Михайловна</t>
  </si>
  <si>
    <t xml:space="preserve">Артюхова Эльвира Александровна                                </t>
  </si>
  <si>
    <t>77-32-60,                        77-32-70</t>
  </si>
  <si>
    <t>М12-02-148-00</t>
  </si>
  <si>
    <t xml:space="preserve">муниципальное бюджетное дошкольное образовательное учреждение "Детский сад № 261" </t>
  </si>
  <si>
    <t>654006, Россия, Кем.обл., г.Новокузнецк, ул.Ноградская, 9</t>
  </si>
  <si>
    <t>45-09-51,                       detskiusad261@rambler.ru</t>
  </si>
  <si>
    <t>detskiysad261@rambler.ru</t>
  </si>
  <si>
    <t xml:space="preserve">Баженова Елена Михайловна                                          </t>
  </si>
  <si>
    <t>45-09-51</t>
  </si>
  <si>
    <t>М12-02-150-00</t>
  </si>
  <si>
    <t>муниципальное бюджетное дошкольное образовательное учреждение "Детский сад № 266" общеразвивающего вида с приоритетным осуществлением  деятельности по социально-личностному развитию детей</t>
  </si>
  <si>
    <t>654079,  Россия,  Кем.обл., г.Новокузнецк, пр. Курако, 10</t>
  </si>
  <si>
    <t>74-25,81,                     detsad-266@rambler.ru</t>
  </si>
  <si>
    <t>detsad-266@rambler.ru</t>
  </si>
  <si>
    <t>Поромова Вера Александровна</t>
  </si>
  <si>
    <t>74-25-81</t>
  </si>
  <si>
    <t>М12-02-151-00</t>
  </si>
  <si>
    <t xml:space="preserve">муниципальное бюджетное дошкольное образовательное учреждение "Детский сад № 268" </t>
  </si>
  <si>
    <t>654005, Россия, Кем.обл., г.Новокузнецк, ул.Ушинского, 4 А</t>
  </si>
  <si>
    <t>45-67-82,                         belief.74@mail.ru</t>
  </si>
  <si>
    <t>MDOU.268.08@yandex.ru</t>
  </si>
  <si>
    <t>Иванникова Елена Викторовна</t>
  </si>
  <si>
    <t>45-67-82</t>
  </si>
  <si>
    <t>М12-02-152-00</t>
  </si>
  <si>
    <t>муниципальное бюджетное общеобразовательное учреждение "Вечерняя (сменная) общеобразовательная школа № 1"</t>
  </si>
  <si>
    <t>654005, Россия, Кем.обл., г.Новокузнецк, пр.Колхозный, 22</t>
  </si>
  <si>
    <t>45-32-76,                         vechernyaya_1@inbox.ru</t>
  </si>
  <si>
    <t>vechernyaya_1@inbox.ru</t>
  </si>
  <si>
    <t xml:space="preserve">                          Макаренко Галина Ивановна                           </t>
  </si>
  <si>
    <t>45-32-76</t>
  </si>
  <si>
    <t>М12-02-153-00</t>
  </si>
  <si>
    <t>муниципальное бюджетное общеобразовательное учреждение "Средняя общеобразовательная школа № 2"</t>
  </si>
  <si>
    <t>654006, Российская Федерация, Кем.обл., г.Новокузнецк, ул.Филиппова, 10</t>
  </si>
  <si>
    <t>46-52-94,                  School2@mail.ru</t>
  </si>
  <si>
    <t>School2@mail.ru</t>
  </si>
  <si>
    <t>Саввин Иван Петрович</t>
  </si>
  <si>
    <t xml:space="preserve">46-52-94,                     46-06-26,                      46-44-65     </t>
  </si>
  <si>
    <t>М12-02-154-00</t>
  </si>
  <si>
    <t>муниципальное бюджетное общеобразовательное учреждение "Средняя общеобразовательная школа № 4 "</t>
  </si>
  <si>
    <t>654080, Россия, Кем.обл., г.Новокузнецк, ул.Тольятти,30 а</t>
  </si>
  <si>
    <t>77-75-43,                      crl@edu.nkz.ru</t>
  </si>
  <si>
    <t>school4nvk@gmail.com</t>
  </si>
  <si>
    <t xml:space="preserve">Вилюга Вадим Викторовияч                               </t>
  </si>
  <si>
    <t>77-32-40 директор                       73-57-63 бухгалтер</t>
  </si>
  <si>
    <t>М12-02-156-00</t>
  </si>
  <si>
    <t>муниципальное бюджетное нетиповое общеобразовательное учреждение "Лицей № 11"</t>
  </si>
  <si>
    <t>654079, РФ, Кем.обл., г.Новокузнецк, ул.Коммунаров, 5</t>
  </si>
  <si>
    <t>74-31-15,                  licey-11@mail.ru</t>
  </si>
  <si>
    <t>licey-11@mail.ru</t>
  </si>
  <si>
    <t xml:space="preserve">                               Пересыпкин Владимир Николаевич                                  </t>
  </si>
  <si>
    <t>74-31-15,                                                                         74-44-40-секр.,                                         74-31-10-з/х</t>
  </si>
  <si>
    <t>М12-02-157-00</t>
  </si>
  <si>
    <t>муниципальное бюджетное общеобразовательное учреждение "Средняя общеобразовательная школа № 12"</t>
  </si>
  <si>
    <t>654027, Россия, Кем.обл., г.Новокузнецк, пр.Пионерский, 15</t>
  </si>
  <si>
    <t>74-18-44,                school12nvkz@mail.ru</t>
  </si>
  <si>
    <t>school12nvkz@mail.ru</t>
  </si>
  <si>
    <t xml:space="preserve">                            Сальникова Наталья Павловна                                   </t>
  </si>
  <si>
    <t>74-18-44,                         74-17-63</t>
  </si>
  <si>
    <t>М12-02-158-00</t>
  </si>
  <si>
    <t>муниципальное бюджетное общеобразовательное учреждение "Основная общеобразовательная школа № 16"</t>
  </si>
  <si>
    <t>654101, Россия, Кем.обл., г.Новокузнецк, ул.Громовой, 61</t>
  </si>
  <si>
    <t>70-28-22,                    school_1654@mail.ru</t>
  </si>
  <si>
    <t>school_1654@mail.ru</t>
  </si>
  <si>
    <t xml:space="preserve">Веретенникова Ольга Владимировна   </t>
  </si>
  <si>
    <t xml:space="preserve"> 37-38-29</t>
  </si>
  <si>
    <t>М12-02-159-00</t>
  </si>
  <si>
    <t>муниципальное бюджетное нетиповое общеобразовательное  учреждение "Гимназия № 17 им. В.П. Чкалова "</t>
  </si>
  <si>
    <t>654041, Россия, Кем.обл., г.Новокузнецк, ул.Кутузова, 44 А</t>
  </si>
  <si>
    <t>74-30-70,                         gimn_17@mail.ru</t>
  </si>
  <si>
    <t>gimn_17@mail.ru</t>
  </si>
  <si>
    <t xml:space="preserve">Макарова Оксана Игоревна </t>
  </si>
  <si>
    <t>74-30-70,                                                 74-25-63-бух.                              71-44-20</t>
  </si>
  <si>
    <t>М12-02-160-00</t>
  </si>
  <si>
    <t>муниципальное бюджетное общеобразовательное учреждение "Средняя общеобразовательная школа № 26"</t>
  </si>
  <si>
    <t>654007, РФ, Кем.обл., г.Новокузнецк, пр.Пионерский, 36</t>
  </si>
  <si>
    <t>46-18-34,                        school26.inform@mail.ru</t>
  </si>
  <si>
    <t>school26.inform@mail.ru</t>
  </si>
  <si>
    <t xml:space="preserve">                            Халето Татьяна Юрьевна                                                                                      </t>
  </si>
  <si>
    <t>46-18-34,                         46-17-92,                            45-34-80,                                                          8-903-985-0481</t>
  </si>
  <si>
    <t>М12-02-161-00</t>
  </si>
  <si>
    <t>Муниципальное бюджетное образовательное учреждение "Средняя общеобразовательная школа № 31"</t>
  </si>
  <si>
    <t>654018, Россия, Кем.обл., г.Новокузнецк, пр.Октябрьский, 24 А</t>
  </si>
  <si>
    <t>77-17-27,                       schfr31@edu.nkz.ru</t>
  </si>
  <si>
    <t>schfr31@rambler.ru</t>
  </si>
  <si>
    <t xml:space="preserve">                        Маликова Лариса Олеговна                              </t>
  </si>
  <si>
    <t>77-17-27,                           77-13-32</t>
  </si>
  <si>
    <t>М12-02-162-00</t>
  </si>
  <si>
    <t>муниципальное бюджетное общеобразовательное учреждение "Лицей № 34"</t>
  </si>
  <si>
    <t>654018, Россия, Кем.обл., г.Новокузнецк, ул.Циолковского, 65</t>
  </si>
  <si>
    <t>77-16-92,                 licey_34@zaoproxy.ru</t>
  </si>
  <si>
    <t>licey_34@zaoproxy.ru</t>
  </si>
  <si>
    <t xml:space="preserve">                                       Мальцев Сергей Михайлович                                               </t>
  </si>
  <si>
    <t>77-13-80,                                                              77-19-21 завхоз</t>
  </si>
  <si>
    <t>М12-02-163-00</t>
  </si>
  <si>
    <t>муниципальное бюджетное общеобразовательное учреждение "Средняя общеобразовательная школа № 41"</t>
  </si>
  <si>
    <t>654079, Россия, Кем.обл., г.Новокузнецк, ул.Кутузова, 4</t>
  </si>
  <si>
    <t>74-42-08,            chool412007@rambler.ru</t>
  </si>
  <si>
    <t>chool412007@rambler.ru, school4nvk@gmail.com</t>
  </si>
  <si>
    <t xml:space="preserve">                                      Фиц Сергей Николаевич з/х </t>
  </si>
  <si>
    <t>74-42-08,                         74-37-62</t>
  </si>
  <si>
    <t>М12-02-164-00</t>
  </si>
  <si>
    <t>муниципальное бюджетное нетиповое общеобразовательное учреждение "Гимназия № 44"</t>
  </si>
  <si>
    <t>654080, РФ, Кем.обл., г.Новокузнецк, ул.Кирова, 79 А</t>
  </si>
  <si>
    <t>76-39-31,           gymnasium44@mail.ru</t>
  </si>
  <si>
    <t>gymnasium44@mail.ru</t>
  </si>
  <si>
    <t>Метелева Лилия Ивановна</t>
  </si>
  <si>
    <t>76-39-31 директор,                                             76-39-30 завхоз</t>
  </si>
  <si>
    <t>М12-02-165-00</t>
  </si>
  <si>
    <t xml:space="preserve">муниципальное бюджетное нетиповое общеобразовательное учреждение "Гимназия № 48"  </t>
  </si>
  <si>
    <t>654066, Россия, Кем.обл., г.Новокузнецк,      ул.Грдины, 20</t>
  </si>
  <si>
    <t>35-05-54,           gymnasium48@mail.ru</t>
  </si>
  <si>
    <t>gymnasium48@mail.ru</t>
  </si>
  <si>
    <t>Каковихина Светлана Ивановна</t>
  </si>
  <si>
    <t xml:space="preserve">35-05-54,                   35-13-86,                          35-04-64,                              73-60-02,                                            </t>
  </si>
  <si>
    <t>М12-02-166-00</t>
  </si>
  <si>
    <t>муниципальное бюджетное общеобразовательное учреждение "Средняя общеобразовательная школа № 52"</t>
  </si>
  <si>
    <t>654005, Россия, Кем.обл., г.Новокузнецк, ул.Ушинского, 5</t>
  </si>
  <si>
    <t>45-46-43,                     school52.edu.nvz@rambler.ru</t>
  </si>
  <si>
    <t>school52.edu.nvz@rambler.ru</t>
  </si>
  <si>
    <t xml:space="preserve">Шайдулина Тамара Николаевна                        </t>
  </si>
  <si>
    <t>73-87-33</t>
  </si>
  <si>
    <t>М12-02-167-00</t>
  </si>
  <si>
    <t>муниципальное бюджетное общеобразовательное учреждение "Средняя общеобразовательная школа № 55"</t>
  </si>
  <si>
    <t>654066, РФ, Кем.обл., г.Новокузнецк,  ул.Грдины, 6</t>
  </si>
  <si>
    <t>77-37-65,            Sch55@edu.nkz.ru</t>
  </si>
  <si>
    <t>sch55.nvkz@mail.ru</t>
  </si>
  <si>
    <t>Валеева Марина Васильевна</t>
  </si>
  <si>
    <t>77-37-65,                       77-38-23</t>
  </si>
  <si>
    <t>М12-02-168-00</t>
  </si>
  <si>
    <t>муниципальное бюджетное нетиповое общеобразовательное учреждение "Гимназия № 62"</t>
  </si>
  <si>
    <t>654007, Кем.обл., г.Новокузнецк, ул.Тольятти, 39, пр.Кузнецкстроевский, дом 16</t>
  </si>
  <si>
    <t>46-46-10,                 gimn62@mail.ru</t>
  </si>
  <si>
    <t>gimn62@mail.ru</t>
  </si>
  <si>
    <t xml:space="preserve">Колесникова Оксана Владимировна </t>
  </si>
  <si>
    <t>46-46-10,                                                                      46-47-65,                         46-82-58</t>
  </si>
  <si>
    <t>М12-02-169-00</t>
  </si>
  <si>
    <t>муниципальное бюджетное общеобразовательное учреждение "Средняя общеобразовательная школа № 67"</t>
  </si>
  <si>
    <t>654080, РФ, Кем.обл., г.Новокузнецк, ул.Тольятти, 52</t>
  </si>
  <si>
    <t>76-39-90,                  Sk67.edu@rambler.ru</t>
  </si>
  <si>
    <t>Sk67.edu@rambler.ru</t>
  </si>
  <si>
    <t>Олейник Ирина Дмитриевна</t>
  </si>
  <si>
    <t>76-39-90 зав.хоз,                                      76-37-97 приемная,                                        76-70-39</t>
  </si>
  <si>
    <t>М12-02-170-00</t>
  </si>
  <si>
    <t>муниципальное бюджетное нетиповое общеобразовательное учреждение "Гимназия № 70"</t>
  </si>
  <si>
    <t>654041, РФ, Кем.обл., г.Новокузнецк, ул.Франкфурта, 16</t>
  </si>
  <si>
    <t>46-32,68,                  gumnasia70@mail.ru</t>
  </si>
  <si>
    <t>gymnasium70@gmail.com</t>
  </si>
  <si>
    <t xml:space="preserve">Болдырева Ирина Александровна  </t>
  </si>
  <si>
    <t>76-67-73                    76-39-48</t>
  </si>
  <si>
    <t>М12-02-171-00</t>
  </si>
  <si>
    <t>муниципальное бюджетное общеобразовательное учреждение "Средняя общеобразовательная школа № 72 с углубленным изучением английского языка"</t>
  </si>
  <si>
    <t xml:space="preserve">654080, РФ, Кем.обл., г.Новокузнецк, ул.Свердлова,10 </t>
  </si>
  <si>
    <t>46-05-13,               olga-sch72@mail.ru</t>
  </si>
  <si>
    <t>olga-sch72@mail.ru, sch72@zaoproxy.ru</t>
  </si>
  <si>
    <t>Комарова Татьяна Сергеевна</t>
  </si>
  <si>
    <t>46-05-13,                   46-59-24</t>
  </si>
  <si>
    <t>М12-02-172-00</t>
  </si>
  <si>
    <t>муниципальное бюджетное нетиповое общеобразовательное учреждение "Лицей №84 имени В.А. Власова"</t>
  </si>
  <si>
    <t>654079, Россия, Кем.обл., г.Новокузнецк, ул.Кулакова, 3</t>
  </si>
  <si>
    <t>74-41-31,                         Vlasov.lyc84@gmail.com</t>
  </si>
  <si>
    <t>Vlasov.lyc84@gmail.com</t>
  </si>
  <si>
    <t>Фоменко Наталья Анатольевна</t>
  </si>
  <si>
    <t>Шилова Наталья Геннадьевна</t>
  </si>
  <si>
    <t>74-41-31,                   74-48-82</t>
  </si>
  <si>
    <t>М12-02-174-00</t>
  </si>
  <si>
    <t>муниципальное бюджетное общеобразовательное учреждение "Средняя общеобразовательная школа № 91"</t>
  </si>
  <si>
    <t>654041, Россия, Кем.обл., г.Новокузнецк, ул.Транспортная, 29</t>
  </si>
  <si>
    <t>71-60-24,                       school91_nvk@mail.ru</t>
  </si>
  <si>
    <t>school91_nvk@mail.ru</t>
  </si>
  <si>
    <t xml:space="preserve">                                       Якушина Елена Валентиновна                    </t>
  </si>
  <si>
    <t>71-60-24,                   71-60-36,                      41-60-35</t>
  </si>
  <si>
    <t>М12-02-175-00</t>
  </si>
  <si>
    <t>муниципальное бюджетное общеобразовательное учреждение "Средняя общеобразовательная школа № 97"</t>
  </si>
  <si>
    <t>654005, Россия, Кем.обл., г.Новокузнецк, ул.Покрышкина, 18</t>
  </si>
  <si>
    <t>45-22-08,                  sc97@mail.ru</t>
  </si>
  <si>
    <t>sc97@mail.ru</t>
  </si>
  <si>
    <t xml:space="preserve">                                       Иванцов Сергей Евгеньевич                         </t>
  </si>
  <si>
    <t>45-22-08,                   45-57-26</t>
  </si>
  <si>
    <t>М12-02-176-00</t>
  </si>
  <si>
    <t>муниципальное бюджетное общеобразовательное учреждение "Средняя общеобразовательная школа № 101"</t>
  </si>
  <si>
    <t>654018, Российская Федерация, Кем.обл., г.Новокузнецк,  пр.Дружбы, 42 А</t>
  </si>
  <si>
    <t>77-48-68,                     Sch101nov@mail.ru</t>
  </si>
  <si>
    <t>sch101nov@mail.ru</t>
  </si>
  <si>
    <t>Раткин Михаил Викторович</t>
  </si>
  <si>
    <t xml:space="preserve">Чиконина Галина Владиславовна   </t>
  </si>
  <si>
    <t>77-48-68,                      77-44-87,                     77-44-64,               89069242190</t>
  </si>
  <si>
    <t>М12-02-177-00</t>
  </si>
  <si>
    <t>муниципальное бюджетное общеобразовательное учреждение "Основная общеобразовательная школа № 103"</t>
  </si>
  <si>
    <t>654066, РФ, Кем.обл., г.Новокузнецк, ул.Тольятти, 3</t>
  </si>
  <si>
    <t>77-57-68,                             sch103-nvkz@yandex.ru</t>
  </si>
  <si>
    <t>sch103-nvkz@yandex.ru</t>
  </si>
  <si>
    <t xml:space="preserve">Иванцов Евгений Сергеевич       </t>
  </si>
  <si>
    <t>77-57-68,                        77-58-47,                              77-64-24</t>
  </si>
  <si>
    <t>М12-02-179-00</t>
  </si>
  <si>
    <t>муниципальное бюджетное нетиповое общеобразовательное учреждение "Лицей № 111"</t>
  </si>
  <si>
    <t>654000, Россия, Кем.обл., г.Новокузнецк,            ул.Кирова, 35                                         654018, пр.Октябрьский, 11 б</t>
  </si>
  <si>
    <t>46-05-33,                   litcey111@yandex.ru</t>
  </si>
  <si>
    <t>litcey111@yandex.ru</t>
  </si>
  <si>
    <t>Полюшко Марина Владимировна</t>
  </si>
  <si>
    <t>46-05-33,                     46-81-08,                                                  46-82-08 секретарь               89095205555,             77-04-49</t>
  </si>
  <si>
    <t>М12-02-182-00</t>
  </si>
  <si>
    <t>муниципальное бюджетное образовательное учреждение дополнительного образования детей "Детско-юношеский "Военно-спортивный центр Патриот"</t>
  </si>
  <si>
    <t>654018, РФ, Кем.обл., г.Новокузнецк, пр.Октябрьский, 28</t>
  </si>
  <si>
    <t>77-86-56,                       patriot@rdtc.ru</t>
  </si>
  <si>
    <t xml:space="preserve">patriot_nvkz@mail.ru
</t>
  </si>
  <si>
    <t xml:space="preserve">Симонов Анатолий Васильевич  </t>
  </si>
  <si>
    <t>77-86-56</t>
  </si>
  <si>
    <t>Муниципальное автономное дошкольное образовательное учреждение «Центр развития ребенка - детский сад № 3»</t>
  </si>
  <si>
    <t>654007, РФ, Кемеровская область, г. Новокузнецк, пр. Н.С. Ермакова, № 32.</t>
  </si>
  <si>
    <t>32-04-51           32-04-52</t>
  </si>
  <si>
    <t>det_sad3@mail.ru</t>
  </si>
  <si>
    <t>Домницкая Ирина Владимировна</t>
  </si>
  <si>
    <t>МБУ "Дирекция ЖКХ"</t>
  </si>
  <si>
    <t>Муниципальное бюджетное дошкольное образовательное учреждение "Детский сад № 59" комбинированного вида</t>
  </si>
  <si>
    <t>Муниципальное бюджетное дошкольное образовательное учреждение "Детский сад № 61"</t>
  </si>
  <si>
    <t>Муниципальное бюджетное дошкольное образовательное учреждение "Детский сад № 63"</t>
  </si>
  <si>
    <t>Муниципальное бюджетное дошкольное образовательное учреждение "Детский сад № 64" компенсирующего вида</t>
  </si>
  <si>
    <t>Муниципальное бюджетное дошкольное образовательное учреждение "Центр развития ребенка - детский сад № 76"</t>
  </si>
  <si>
    <t>Муниципальное бюджетное дошкольное образовательное учреждение "Детский сад № 83" комбинированного вида</t>
  </si>
  <si>
    <t>Муниципальное бюджетное дошкольное образовательное учреждение "Детский сад № 91" комбинированного вида</t>
  </si>
  <si>
    <t>Муниципальное бюджетное дошкольное образовательное учреждение "Детский сад № 103" компенсирующего вида</t>
  </si>
  <si>
    <t>Муниципальное бюджетное дошкольное образовательное учреждение "Детский сад № 117" компенсирующего вида</t>
  </si>
  <si>
    <t>Муниципальное бюджетное дошкольное образовательное учреждение "Детский сад № 128" комбинированного вида</t>
  </si>
  <si>
    <t>Муниципальное бюджетное дошкольное образовательное учреждение "Детский сад № 147" комбинированного вида</t>
  </si>
  <si>
    <t xml:space="preserve">Муниципальное бюджетное дошкольное образовательное учреждение "Детский сад № 156" </t>
  </si>
  <si>
    <t>Муниципальное бюджетное дошкольное образовательное учреждение "Детский сад № 157" комбинированного вида</t>
  </si>
  <si>
    <t>Муниципальное бюджетное дошкольное образовательное учреждение "Детский сад № 166"</t>
  </si>
  <si>
    <t>Муниципальное бюджетное дошкольное образовательное учреждение "Детский сад № 168" общеразвивающего вида</t>
  </si>
  <si>
    <t>Муниципальное бюджетное дошкольное образовательное учреждение "Детский сад № 169"</t>
  </si>
  <si>
    <t>Муниципальное бюджетное дошкольное образовательное учреждение "Детский сад № 173" компенсирующего вида</t>
  </si>
  <si>
    <t xml:space="preserve">Муниципальное бюджетное дошкольное образовательное учреждение "Детский сад № 177" </t>
  </si>
  <si>
    <t>Муниципальное бюджетное дошкольное образовательное учреждение "Детский сад № 184" комбинированного вида</t>
  </si>
  <si>
    <t xml:space="preserve">Муниципальное бюджетное дошкольное образовательное учреждение "Детский сад № 185" </t>
  </si>
  <si>
    <t>Муниципальное бюджетное дошкольное образовательное учреждение "Детский сад № 193" компенсирующего вида</t>
  </si>
  <si>
    <t>Муниципальное бюджетное дошкольное образовательное учреждение "Детский сад № 194"</t>
  </si>
  <si>
    <t>Муниципальное бюджетное дошкольное образовательное учреждение "Детский сад № 195" компенсирующего вида</t>
  </si>
  <si>
    <t>Муниципальное бюджетное дошкольное образовательное учреждение "Детский сад № 198" комбинированного вида</t>
  </si>
  <si>
    <t xml:space="preserve">Муниципальное бюджетное дошкольное образовательное учреждение "Детский сад № 204" </t>
  </si>
  <si>
    <t>Муниципальное бюджетное дошкольное образовательное учреждение "Детский сад № 207" комбинированного вида</t>
  </si>
  <si>
    <t>Муниципальное бюджетное дошкольное образовательное учреждение "Детский сад № 217" комбинированного вида</t>
  </si>
  <si>
    <t>Муниципальное бюджетное дошкольное образовательное учреждение "Детский сад № 219" комбинированного вида</t>
  </si>
  <si>
    <t>Муниципальное бюджетное дошкольное образовательное учреждение "Детский сад № 221" комбинированного вида</t>
  </si>
  <si>
    <t xml:space="preserve">Муниципальное бюджетное дошкольное образовательное учреждение "Детский сад № 272" 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</si>
  <si>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</si>
  <si>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18"</t>
  </si>
  <si>
    <t>Муниципальное бюджетное общеобразовательное учреждение "Средняя общеобразовательная школа №22"</t>
  </si>
  <si>
    <t>Муниципальное бюджетное общеобразовательное учреждение "Основная общеобразовательная школа № 33"</t>
  </si>
  <si>
    <t>Муниципальное бюджетное общеобразовательное учреждение "Лицей № 35"</t>
  </si>
  <si>
    <t>Муниципальное бюджетное общеобразовательное учреждение "Лицей № 46"</t>
  </si>
  <si>
    <t>Муниципальное бюджетное общеобразовательное учреждение "Средняя общеобразовательная школа № 49"</t>
  </si>
  <si>
    <t>Муниципальное бюджетное общеобразовательное учреждение "Средняя общеобразовательная школа № 79"</t>
  </si>
  <si>
    <t>Муниципальное бюджетное общеобразовательное учреждение "Основная общеобразовательная школа № 89"</t>
  </si>
  <si>
    <t>Муниципальное бюджетное общеобразовательное учреждение "Средняя общеобразовательная школа № 93"</t>
  </si>
  <si>
    <t>Муниципальное бюджетное общеобразовательное учреждение "Средняя общеобразовательная школа № 102"</t>
  </si>
  <si>
    <t>Муниципальное бюджетное образовательное учреждение дополнительного образования детей "Дом детского творчества № 4"</t>
  </si>
  <si>
    <t>Муниципальное бюджетное образовательное учреждение дополнительного образования детей "Детско-юношеская спортивная школа № 3"</t>
  </si>
  <si>
    <t>Муниципальное бюджетное образовательное учреждение дополнительного образования детей "Центр детского (юношеского) технического творчества "Меридиан"</t>
  </si>
  <si>
    <t>Муниципальное бюджетное учреждение дополнительного образования "ДООПЦ "Крепыш"</t>
  </si>
  <si>
    <t>МБ ДОУ "Детский сад № 101"</t>
  </si>
  <si>
    <t>МБОУ ДО "СШ №7"</t>
  </si>
  <si>
    <t>МБУ ДО "Станция юных натуралистов"</t>
  </si>
  <si>
    <t>МБ ДОУ "Детский сад № 4"</t>
  </si>
  <si>
    <t>МБ ДОУ "Детский сад № 14"</t>
  </si>
  <si>
    <t>МБ ДОУ "Детский сад № 15"</t>
  </si>
  <si>
    <t>МБ ДОУ "Детский сад № 30"</t>
  </si>
  <si>
    <t>МБ ДОУ "Детский сад № 31"</t>
  </si>
  <si>
    <t>МБ ДОУ "Детский сад № 45"</t>
  </si>
  <si>
    <t>МБ ДОУ "Детский сад № 73"</t>
  </si>
  <si>
    <t>МБ ДОУ "Детский сад № 79"</t>
  </si>
  <si>
    <t>МБ ДОУ "Детский сад № 94"</t>
  </si>
  <si>
    <t>МБ ДОУ "Детский сад № 114"</t>
  </si>
  <si>
    <t>МБ ДОУ "Детский сад № 115"</t>
  </si>
  <si>
    <t>МБ ДОУ "Детский сад № 120"</t>
  </si>
  <si>
    <t>МБ ДОУ "Детский сад № 123"</t>
  </si>
  <si>
    <t>МБ ДОУ "Детский сад № 132"</t>
  </si>
  <si>
    <t>МБ ДОУ "Детский сад № 244"</t>
  </si>
  <si>
    <t>МБ ДОУ "Детский сад № 274"</t>
  </si>
  <si>
    <t>МБ ДОУ "Детский сад № 276"</t>
  </si>
  <si>
    <t>МБ ДОУ "Детский сад № 279"</t>
  </si>
  <si>
    <t>МБОУ "ООШ № 1"</t>
  </si>
  <si>
    <t>МБОУ "СОШ № 6"</t>
  </si>
  <si>
    <t>МБОУ "СОШ № 9"</t>
  </si>
  <si>
    <t>МБОУ "ООШ № 23"</t>
  </si>
  <si>
    <t>МБОУ "СОШ № 37"</t>
  </si>
  <si>
    <t>МБОУ "ООШ № 43"</t>
  </si>
  <si>
    <t>МБОУ "СОШ № 47"</t>
  </si>
  <si>
    <t>МБОУ "Гимназия № 73"</t>
  </si>
  <si>
    <t>МБОУ "СОШ № 92"</t>
  </si>
  <si>
    <t>МБОУ "ООШ № 98"</t>
  </si>
  <si>
    <t>МКДОУ "Детский сад  № 24"</t>
  </si>
  <si>
    <t>МКОУ "Специальная школа №80"</t>
  </si>
  <si>
    <t>МК(С)КОУ "Специальная(коррекционная) общеобразовательная школа №78"</t>
  </si>
  <si>
    <t>МКОУ "Начальная школа-детский сад № 235"</t>
  </si>
  <si>
    <t>Муниципальное бюджетное дошкольное образовательное учреждение "Детский сад № 10"</t>
  </si>
  <si>
    <t>муниципальное бюджетное нетиповое общеобразовательное учреждение "Лицей  № 11"</t>
  </si>
  <si>
    <t>Муниципальное бюджетное общеобразовательное учреждение "Средняя общеобразовательная школа № 31"</t>
  </si>
  <si>
    <t>муниципальное бюджетное дошкольное образовательное учреждение "Детский сад № 131" общеразвивающего вида с приоритетным осуществлением деятельности по художественно - эстетическому развитию детей</t>
  </si>
  <si>
    <t>муниципальное бюджетное дошкольное образовательное учреждение "Детский сад № 35" общеразвивающего вида с приоритетным осуществлением деятельности по социально-личностному развитию детей</t>
  </si>
  <si>
    <t>муниципальное бюджетное дошкольное образовательное учреждение "Центр развития ребенка - Детский сад №178"</t>
  </si>
  <si>
    <t>муниципальное бюджетное дошкольное образовательное учреждение "Детский сад № 108" комбинированного вида</t>
  </si>
  <si>
    <t>муниципальное бюджетное дошкольное образовательное учреждение "Детский сад № 11" общеразвивающего вида с приоритетным осуществлением деятельности по художественно-эстетическому развитию детей</t>
  </si>
  <si>
    <t>муниципальное бюджетное дошкольное образовательное учреждение "Детский сад № 118" комбинированного вида</t>
  </si>
  <si>
    <t>муниципальное бюджетное дошкольное образовательное учреждение "Детский сад № 133" комбинированного вида</t>
  </si>
  <si>
    <t>муниципальное бюджетное дошкольное образовательное учреждение "Детский сад № 144" общеразвивающего вида с приоритетным осуществлением деятельности по художественно-эстетическому развитию детей</t>
  </si>
  <si>
    <t>муниципальное бюджетное дошкольное образовательное учреждение "Детский сад № 150" общеразвивающего вида с приоритетным осуществлением деятельности по художественно-эстетическому развитию детей</t>
  </si>
  <si>
    <t>муниципальное бюджетное дошкольное образовательное учреждение "Детский сад № 172" компенсирующего вида</t>
  </si>
  <si>
    <t xml:space="preserve">муниципальное бюджетное дошкольное образовательное учреждение "Детский сад № 182" компенсирующего вида </t>
  </si>
  <si>
    <t>муниципальное бюджетное дошкольное образовательное учреждение "Детский сад № 186" комбинированного вида</t>
  </si>
  <si>
    <t>муниципальное бюджетное дошкольное образовательное учреждение  "Детский сад № 196" общеразвивающего вида с приоритетным осуществлением деятельности по познавательно-речевому развитию детей</t>
  </si>
  <si>
    <t>муниципальное бюджетное дошкольное образовательное учреждение "Детский сад №2" общеразвивающего вида с приоритетным осуществлением деятельности по художественно-эстетическому развитию детей</t>
  </si>
  <si>
    <t>муниципальное бюджетное дошкольное образовательное учреждение "Детский сад № 200" общеразвивающего вида с приоритетным осуществлением деятельности по познавательно - речевому развитию детей</t>
  </si>
  <si>
    <t>муниципальное бюджетное дошкольное образовательное учреждение "Детский сад № 206" комбинированного вида</t>
  </si>
  <si>
    <t>муниципальное бюджетное дошкольное образовательное учреждение "Детский сад № 208" комбинированного вида</t>
  </si>
  <si>
    <t>муниципальное бюджетное дошкольное образовательное учреждение "Детский сад № 226" комбинированного вида</t>
  </si>
  <si>
    <t>муниципальное бюджетное дошкольное образовательное учреждение "Детский сад № 231" комбинированного вида</t>
  </si>
  <si>
    <t>Муниципальное бюджетное дошкольное образовательное учреждение "Детский сад № 233"</t>
  </si>
  <si>
    <t>муниципальное бюджетное дошкольное образовательное учреждение "Детский сад № 237" комбинированного вида</t>
  </si>
  <si>
    <t>муниципальное бюджетное дошкольное образовательное учреждение "Детский сад № 238" комбинированного вида</t>
  </si>
  <si>
    <t>муниципальное бюджетное дошкольное образовательное учреждение "Детский сад № 248" комбинированного вида</t>
  </si>
  <si>
    <t>муниципальное бюджетное дошкольное образовательное учреждение"Детский сад № 251" комбинированного вида</t>
  </si>
  <si>
    <t>муниципальное бюджетное дошкольное образовательное учреждение "Детский сад № 261" комбинированного вида</t>
  </si>
  <si>
    <t>муниципальное бюджетное дошкольное образовательное учреждение "Детский сад № 268" общеразвивающего вида с приоритетным осуществлением деятельности по социально - личностному развитию детей</t>
  </si>
  <si>
    <t>мниципальное бюджетное дошкольное образовательное учреждение "Детский сад № 48" общеразвивающего вида с приоритетным осуществлением деятельности по познавательно-речевому развитию детей</t>
  </si>
  <si>
    <t>муниципальное бюджетное дошкольное образовательное учреждение "Детский сад № 54" общеразвивающего вида с приоритетным осуществлением деятельности по познавательно-речевому развитию детей</t>
  </si>
  <si>
    <t>муниципальное бюджетное дошкольное образовательное учреждение "Детский сад № 58" общеразвивающего вида с приоритетным осуществлением деятельности по социально- личностному развитию детей</t>
  </si>
  <si>
    <t>муниципальное бюджетное дошкольное образовательное учреждение "Детский сад № 70" общеразвивающего вида с приоритетным осуществлением деятельности по познавательно-речевому развитию детей</t>
  </si>
  <si>
    <t>Муниципальное бюджетное дошкольное образовательное учреждение "Детский сад № 18" компенсирующего вида</t>
  </si>
  <si>
    <t>муниципальное бюджетное дошкольное образовательное учреждение "Детский сад № 242" комбинированного вида</t>
  </si>
  <si>
    <t>Муниципальное бюджетное учреждение дополнительного образования "Военно-спортивный центр "Патриот"</t>
  </si>
  <si>
    <t>муниципальное бюджетное  дошкольное образовательное учреждение "Детский сад № 55" компенсирующего вида</t>
  </si>
  <si>
    <t>муниципальное бюджетное дошкольное образовательное учреждение "Детский сад № 215" общеразвивающего вида с приоритетным осуществлением деятельности по художественно-эстетическому развитию детей</t>
  </si>
  <si>
    <t>муниципальное бюджетное дошкольное образовательное учреждение "Детский сад № 22"</t>
  </si>
  <si>
    <t>МБОУ "ООШ № 83"</t>
  </si>
  <si>
    <t>МБ ДОУ "Детский сад № 16"</t>
  </si>
  <si>
    <t>МБ ДОУ "Детский сад № 19"</t>
  </si>
  <si>
    <t>МБ ДОУ "Детский сад № 20"</t>
  </si>
  <si>
    <t>МБ ДОУ "Детский сад № 25"</t>
  </si>
  <si>
    <t>МБ ДОУ "Детский сад № 27"</t>
  </si>
  <si>
    <t>МБ ДОУ "Детский сад № 36"</t>
  </si>
  <si>
    <t>МБ ДОУ "Детский сад № 37"</t>
  </si>
  <si>
    <t>МБ ДОУ "Детский сад № 43"</t>
  </si>
  <si>
    <t>МБ ДОУ "Детский сад № 84"</t>
  </si>
  <si>
    <t>МБ ДОУ "Детский сад № 96"</t>
  </si>
  <si>
    <t>МБ ДОУ "Детский сад № 97"</t>
  </si>
  <si>
    <t>МБ ДОУ "Детский сад № 125"</t>
  </si>
  <si>
    <t>МБ ДОУ "Детский сад № 139"</t>
  </si>
  <si>
    <t>МБ ДОУ "Детский сад № 145"</t>
  </si>
  <si>
    <t>МБ ДОУ "Детский сад № 149"</t>
  </si>
  <si>
    <t>МБ ДОУ "Детский сад № 153"</t>
  </si>
  <si>
    <t>МБ ДОУ "Детский сад № 162"</t>
  </si>
  <si>
    <t>МБ ДОУ "Детский сад № 180"</t>
  </si>
  <si>
    <t>МБ ДОУ "Детский сад № 203"</t>
  </si>
  <si>
    <t>МБ ДОУ "Детский сад № 209"</t>
  </si>
  <si>
    <t>МБ ДОУ "Детский сад № 213"</t>
  </si>
  <si>
    <t>МБ ДОУ "Детский сад № 223"</t>
  </si>
  <si>
    <t>МБ ДОУ "Детский сад № 239"</t>
  </si>
  <si>
    <t>МБ ДОУ "Детский сад № 243"</t>
  </si>
  <si>
    <t>МБ ДОУ "Детский сад № 245"</t>
  </si>
  <si>
    <t>МБ ДОУ "Детский сад № 246"</t>
  </si>
  <si>
    <t>МБ ДОУ "Детский сад № 259"</t>
  </si>
  <si>
    <t>МБОУ "СОШ № 61"</t>
  </si>
  <si>
    <t xml:space="preserve">Муниципальное предприятие коммунальных услуг города Новокузнецка </t>
  </si>
  <si>
    <t>М12-56-001-00</t>
  </si>
  <si>
    <t>654005, Россия, Кемеровская область, г.Новокузнецк, улица Орджоникидзе, 3.</t>
  </si>
  <si>
    <t xml:space="preserve">(3843) 74-32-20, 74-00-34  </t>
  </si>
  <si>
    <t>mpku@mpku.nkz.ru</t>
  </si>
  <si>
    <t>Куликов Владимир Павлович</t>
  </si>
  <si>
    <t xml:space="preserve">Специалист в сфере закупок </t>
  </si>
  <si>
    <t>Калиниченко Анна Владимировна</t>
  </si>
  <si>
    <t>(3843) 74-32-75</t>
  </si>
  <si>
    <t xml:space="preserve">Самостоятельно </t>
  </si>
  <si>
    <t>ЕИС, РТС Тендер</t>
  </si>
  <si>
    <t>МПКУ</t>
  </si>
  <si>
    <t>УДКХ и Б</t>
  </si>
  <si>
    <t>МУНИЦИПАЛЬНОЕ ПРЕДПРИЯТИЕ ГОРОДА НОВОКУЗНЕЦКА "ГОРОДСКОЙ КОММУНАЛЬНЫЙ СЕРВИС"</t>
  </si>
  <si>
    <t>Российская Федерация, 654027, Кемеровская обл, Новокузнецк г, пр-кт ПИОНЕРСКИЙ, 11</t>
  </si>
  <si>
    <t>3843 74-36-97</t>
  </si>
  <si>
    <t>gkz.mp@yandex.ru</t>
  </si>
  <si>
    <t>Демченко И.А.</t>
  </si>
  <si>
    <t>сп. По закупкам</t>
  </si>
  <si>
    <t>Лебедева Е.В.</t>
  </si>
  <si>
    <t xml:space="preserve"> 44-ФЗ, 223-ФЗ</t>
  </si>
  <si>
    <t>УДКХиБ</t>
  </si>
  <si>
    <t>МУНИЦИПАЛЬНОЕ  КАЗЕННОЕ ПРЕДПРИЯТИЕ ГОРОДА НОВОКУЗНЕЦКА  "ДОРОГИ НОВОКУЗНЕЦКА"</t>
  </si>
  <si>
    <t>654005, Кемеровская область, г. Новокузнецк, ул. Рябоконева, 8</t>
  </si>
  <si>
    <t>46-81-96, 
факс: 46-81-96</t>
  </si>
  <si>
    <t>doroginov@bk.ru</t>
  </si>
  <si>
    <t>Левашов А. В.</t>
  </si>
  <si>
    <t xml:space="preserve">Главный специалист по закупкам </t>
  </si>
  <si>
    <t>Хлынина Светлана Владимировна</t>
  </si>
  <si>
    <t>46-77-54</t>
  </si>
  <si>
    <t>№44-ФЗ, №223-ФЗ</t>
  </si>
  <si>
    <t>-</t>
  </si>
  <si>
    <t>05396000172</t>
  </si>
  <si>
    <t>МКП "СИЗиИС"</t>
  </si>
  <si>
    <t>г. Ноовкузнецк, пр Пионерский, д12</t>
  </si>
  <si>
    <t xml:space="preserve">8-904-996-92-53  </t>
  </si>
  <si>
    <t>Sizis_nk@mail.ru</t>
  </si>
  <si>
    <t>Машкин Е.Б.</t>
  </si>
  <si>
    <t>гл. бухгалтер</t>
  </si>
  <si>
    <t>Романцова А.В.</t>
  </si>
  <si>
    <t>8-923-462-86-16</t>
  </si>
  <si>
    <t>44-ФЗ,      223-ФЗ</t>
  </si>
  <si>
    <t>самостаятельно</t>
  </si>
  <si>
    <t>34253022450425301001</t>
  </si>
  <si>
    <t>Муниципальное казенное предприятие Новокузнецкого городского округа «Эксплуатация шахтного водоотлива» (МКП «ЭШВ»)</t>
  </si>
  <si>
    <t>г.Новокузнецк, проезд Читинский,2</t>
  </si>
  <si>
    <t>8(3843)733-979</t>
  </si>
  <si>
    <t>mkp_ehv@mail.ru</t>
  </si>
  <si>
    <t>Шебалин Сергей Васильевич</t>
  </si>
  <si>
    <t>юрисконсульт</t>
  </si>
  <si>
    <t>Наумова Ольга Андреевна</t>
  </si>
  <si>
    <t>44ФЗ</t>
  </si>
  <si>
    <t>Самостоятельно</t>
  </si>
  <si>
    <t>Муниципальное предприятие города Новокузнецка "Новокузнецкое городское телерадиобъединение"</t>
  </si>
  <si>
    <t>654027, г. Новокузнецк, пр. Курако, 51</t>
  </si>
  <si>
    <t>novotv@novotv,ru</t>
  </si>
  <si>
    <t>Бардокин Р.Е.</t>
  </si>
  <si>
    <t>44 ФЗ</t>
  </si>
  <si>
    <t>Управление по транспорту и связи города Новокузнецка</t>
  </si>
  <si>
    <t>М12-16-003-00</t>
  </si>
  <si>
    <t>Муниципальное трамвайно-троллейбусное  предприятие Новокузнецкого городского округа</t>
  </si>
  <si>
    <t>654018, г. Новокузнецк, Шоссе Кондомское, 2</t>
  </si>
  <si>
    <t>8 (3843) 77-35-77</t>
  </si>
  <si>
    <t>Директор МТТП</t>
  </si>
  <si>
    <t>Гаврилов Николай Васильевич</t>
  </si>
  <si>
    <t>Вед. Инженер по комплектации</t>
  </si>
  <si>
    <t>Аксёнов Виктор Сергеевич</t>
  </si>
  <si>
    <t>Материально-технический отдел МТТП</t>
  </si>
  <si>
    <t>241</t>
  </si>
  <si>
    <t>242</t>
  </si>
  <si>
    <t>243</t>
  </si>
  <si>
    <t>244</t>
  </si>
  <si>
    <t>245</t>
  </si>
  <si>
    <t xml:space="preserve"> за  9 мес 2017 года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</si>
</sst>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0.0"/>
    <numFmt numFmtId="166" formatCode="&quot;Вкл&quot;;&quot;Вкл&quot;;&quot;Выкл&quot;"/>
    <numFmt numFmtId="167" formatCode="0.00,"/>
    <numFmt numFmtId="168" formatCode="000000"/>
  </numFmts>
  <fonts count="5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Calibri"/>
      <family val="2"/>
      <scheme val="minor"/>
    </font>
    <font>
      <u/>
      <sz val="9"/>
      <color indexed="12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Times New Roman"/>
      <family val="1"/>
      <charset val="204"/>
    </font>
    <font>
      <u/>
      <sz val="9"/>
      <color indexed="12"/>
      <name val="Times New Roman"/>
      <family val="1"/>
      <charset val="204"/>
    </font>
    <font>
      <sz val="9"/>
      <color rgb="FF5B5B5B"/>
      <name val="Roboto Slab"/>
    </font>
    <font>
      <sz val="7"/>
      <color theme="1"/>
      <name val="Times New Roman"/>
      <family val="1"/>
      <charset val="204"/>
    </font>
    <font>
      <u/>
      <sz val="8"/>
      <name val="Times New Roman"/>
      <family val="1"/>
      <charset val="204"/>
    </font>
    <font>
      <u/>
      <sz val="8"/>
      <color indexed="12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8"/>
      <color theme="3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6">
    <xf numFmtId="0" fontId="0" fillId="0" borderId="0">
      <alignment wrapText="1"/>
    </xf>
    <xf numFmtId="9" fontId="17" fillId="0" borderId="0">
      <alignment wrapText="1"/>
    </xf>
    <xf numFmtId="0" fontId="10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>
      <alignment wrapText="1"/>
    </xf>
    <xf numFmtId="0" fontId="17" fillId="0" borderId="0"/>
    <xf numFmtId="9" fontId="19" fillId="0" borderId="0" applyFont="0" applyFill="0" applyBorder="0" applyAlignment="0" applyProtection="0">
      <alignment wrapText="1"/>
    </xf>
    <xf numFmtId="9" fontId="21" fillId="0" borderId="0" applyFont="0" applyFill="0" applyBorder="0" applyAlignment="0" applyProtection="0">
      <alignment wrapText="1"/>
    </xf>
    <xf numFmtId="9" fontId="21" fillId="0" borderId="0" applyFont="0" applyFill="0" applyBorder="0" applyAlignment="0" applyProtection="0">
      <alignment wrapText="1"/>
    </xf>
    <xf numFmtId="9" fontId="21" fillId="0" borderId="0" applyFont="0" applyFill="0" applyBorder="0" applyAlignment="0" applyProtection="0">
      <alignment wrapText="1"/>
    </xf>
    <xf numFmtId="9" fontId="17" fillId="0" borderId="0" applyFont="0" applyFill="0" applyBorder="0" applyAlignment="0" applyProtection="0">
      <alignment wrapText="1"/>
    </xf>
    <xf numFmtId="0" fontId="2" fillId="0" borderId="0"/>
    <xf numFmtId="0" fontId="2" fillId="0" borderId="0"/>
    <xf numFmtId="0" fontId="2" fillId="0" borderId="0"/>
    <xf numFmtId="0" fontId="41" fillId="0" borderId="0"/>
    <xf numFmtId="166" fontId="2" fillId="0" borderId="0" applyFont="0" applyFill="0" applyBorder="0" applyAlignment="0" applyProtection="0">
      <alignment wrapText="1"/>
    </xf>
    <xf numFmtId="0" fontId="1" fillId="0" borderId="0"/>
    <xf numFmtId="166" fontId="2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</cellStyleXfs>
  <cellXfs count="381">
    <xf numFmtId="0" fontId="0" fillId="0" borderId="0" xfId="0">
      <alignment wrapText="1"/>
    </xf>
    <xf numFmtId="0" fontId="8" fillId="0" borderId="0" xfId="0" applyFont="1">
      <alignment wrapText="1"/>
    </xf>
    <xf numFmtId="0" fontId="9" fillId="0" borderId="0" xfId="0" applyFont="1" applyAlignment="1">
      <alignment vertical="top" wrapText="1"/>
    </xf>
    <xf numFmtId="0" fontId="33" fillId="0" borderId="0" xfId="0" applyFont="1" applyAlignment="1">
      <alignment vertical="top"/>
    </xf>
    <xf numFmtId="0" fontId="33" fillId="0" borderId="1" xfId="0" applyFont="1" applyBorder="1" applyAlignment="1">
      <alignment horizontal="center" vertical="top" wrapText="1"/>
    </xf>
    <xf numFmtId="0" fontId="33" fillId="0" borderId="0" xfId="0" applyFont="1" applyAlignment="1">
      <alignment horizontal="center" vertical="top" wrapText="1"/>
    </xf>
    <xf numFmtId="49" fontId="4" fillId="0" borderId="0" xfId="0" applyNumberFormat="1" applyFont="1">
      <alignment wrapText="1"/>
    </xf>
    <xf numFmtId="49" fontId="8" fillId="0" borderId="0" xfId="0" applyNumberFormat="1" applyFont="1">
      <alignment wrapText="1"/>
    </xf>
    <xf numFmtId="0" fontId="7" fillId="0" borderId="0" xfId="0" applyFont="1">
      <alignment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>
      <alignment wrapText="1"/>
    </xf>
    <xf numFmtId="0" fontId="15" fillId="0" borderId="0" xfId="0" applyFont="1" applyAlignment="1">
      <alignment horizontal="center" vertical="center" wrapText="1"/>
    </xf>
    <xf numFmtId="3" fontId="7" fillId="0" borderId="0" xfId="0" applyNumberFormat="1" applyFont="1">
      <alignment wrapText="1"/>
    </xf>
    <xf numFmtId="49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33" fillId="0" borderId="0" xfId="0" applyFont="1" applyAlignment="1">
      <alignment horizontal="right" vertical="top"/>
    </xf>
    <xf numFmtId="0" fontId="6" fillId="0" borderId="1" xfId="0" applyFont="1" applyFill="1" applyBorder="1" applyAlignment="1">
      <alignment horizontal="left" vertical="center" wrapText="1"/>
    </xf>
    <xf numFmtId="49" fontId="7" fillId="0" borderId="0" xfId="0" applyNumberFormat="1" applyFont="1" applyAlignment="1"/>
    <xf numFmtId="49" fontId="4" fillId="0" borderId="0" xfId="0" applyNumberFormat="1" applyFont="1" applyProtection="1">
      <alignment wrapText="1"/>
      <protection locked="0"/>
    </xf>
    <xf numFmtId="0" fontId="7" fillId="0" borderId="0" xfId="0" applyFont="1" applyProtection="1">
      <alignment wrapText="1"/>
      <protection locked="0"/>
    </xf>
    <xf numFmtId="49" fontId="8" fillId="0" borderId="0" xfId="0" applyNumberFormat="1" applyFont="1" applyProtection="1">
      <alignment wrapText="1"/>
      <protection locked="0"/>
    </xf>
    <xf numFmtId="0" fontId="8" fillId="0" borderId="0" xfId="0" applyFont="1" applyProtection="1">
      <alignment wrapText="1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top" wrapText="1"/>
      <protection locked="0"/>
    </xf>
    <xf numFmtId="49" fontId="7" fillId="0" borderId="0" xfId="0" applyNumberFormat="1" applyFont="1" applyProtection="1">
      <alignment wrapText="1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wrapText="1"/>
      <protection locked="0"/>
    </xf>
    <xf numFmtId="3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 applyProtection="1">
      <alignment horizontal="center" vertical="center" wrapText="1"/>
    </xf>
    <xf numFmtId="4" fontId="14" fillId="2" borderId="1" xfId="0" applyNumberFormat="1" applyFont="1" applyFill="1" applyBorder="1" applyAlignment="1" applyProtection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>
      <alignment wrapText="1"/>
    </xf>
    <xf numFmtId="0" fontId="7" fillId="0" borderId="0" xfId="0" applyFont="1" applyAlignment="1">
      <alignment wrapText="1"/>
    </xf>
    <xf numFmtId="3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6" fillId="0" borderId="1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Alignment="1">
      <alignment horizontal="center" vertical="top"/>
    </xf>
    <xf numFmtId="4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10" applyNumberFormat="1" applyFont="1">
      <alignment wrapText="1"/>
    </xf>
    <xf numFmtId="0" fontId="7" fillId="0" borderId="0" xfId="10" applyFont="1">
      <alignment wrapText="1"/>
    </xf>
    <xf numFmtId="0" fontId="7" fillId="0" borderId="0" xfId="10" applyFont="1" applyAlignment="1"/>
    <xf numFmtId="49" fontId="4" fillId="0" borderId="0" xfId="10" applyNumberFormat="1" applyFont="1">
      <alignment wrapText="1"/>
    </xf>
    <xf numFmtId="0" fontId="9" fillId="0" borderId="0" xfId="10" applyFont="1" applyBorder="1" applyAlignment="1">
      <alignment horizontal="right" vertical="top" wrapText="1"/>
    </xf>
    <xf numFmtId="0" fontId="33" fillId="0" borderId="0" xfId="10" applyFont="1" applyAlignment="1">
      <alignment vertical="top"/>
    </xf>
    <xf numFmtId="0" fontId="6" fillId="0" borderId="0" xfId="10" applyFont="1" applyBorder="1" applyAlignment="1">
      <alignment horizontal="center" vertical="top" wrapText="1"/>
    </xf>
    <xf numFmtId="49" fontId="4" fillId="0" borderId="1" xfId="10" applyNumberFormat="1" applyFont="1" applyBorder="1" applyAlignment="1">
      <alignment horizontal="center" vertical="center" wrapText="1"/>
    </xf>
    <xf numFmtId="0" fontId="16" fillId="0" borderId="1" xfId="10" applyFont="1" applyBorder="1" applyAlignment="1">
      <alignment horizontal="center" vertical="center" wrapText="1"/>
    </xf>
    <xf numFmtId="49" fontId="3" fillId="0" borderId="1" xfId="10" applyNumberFormat="1" applyFont="1" applyBorder="1" applyAlignment="1">
      <alignment horizontal="center" vertical="center" wrapText="1"/>
    </xf>
    <xf numFmtId="49" fontId="3" fillId="0" borderId="0" xfId="10" applyNumberFormat="1" applyFont="1" applyBorder="1" applyAlignment="1">
      <alignment horizontal="center" vertical="center" wrapText="1"/>
    </xf>
    <xf numFmtId="0" fontId="11" fillId="0" borderId="0" xfId="10" applyFont="1" applyBorder="1" applyAlignment="1">
      <alignment horizontal="left" vertical="center" wrapText="1"/>
    </xf>
    <xf numFmtId="3" fontId="5" fillId="0" borderId="0" xfId="10" applyNumberFormat="1" applyFont="1" applyBorder="1" applyAlignment="1">
      <alignment horizontal="center" vertical="center" wrapText="1"/>
    </xf>
    <xf numFmtId="49" fontId="7" fillId="0" borderId="0" xfId="10" applyNumberFormat="1" applyFont="1" applyAlignment="1"/>
    <xf numFmtId="0" fontId="7" fillId="0" borderId="0" xfId="10" applyFont="1" applyAlignment="1">
      <alignment horizontal="left"/>
    </xf>
    <xf numFmtId="0" fontId="7" fillId="0" borderId="0" xfId="10" applyFont="1" applyAlignment="1">
      <alignment wrapText="1"/>
    </xf>
    <xf numFmtId="0" fontId="35" fillId="0" borderId="0" xfId="0" applyFont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top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9" fillId="0" borderId="0" xfId="0" applyFont="1" applyBorder="1" applyAlignment="1">
      <alignment horizontal="right" vertical="top" wrapText="1"/>
    </xf>
    <xf numFmtId="0" fontId="33" fillId="0" borderId="2" xfId="0" applyFont="1" applyBorder="1" applyAlignment="1">
      <alignment vertical="top"/>
    </xf>
    <xf numFmtId="0" fontId="33" fillId="0" borderId="0" xfId="0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7" fillId="0" borderId="2" xfId="0" applyFont="1" applyBorder="1">
      <alignment wrapText="1"/>
    </xf>
    <xf numFmtId="0" fontId="7" fillId="0" borderId="0" xfId="0" applyFont="1" applyBorder="1">
      <alignment wrapText="1"/>
    </xf>
    <xf numFmtId="0" fontId="9" fillId="0" borderId="2" xfId="0" applyFont="1" applyBorder="1" applyAlignment="1">
      <alignment vertical="top" wrapText="1"/>
    </xf>
    <xf numFmtId="49" fontId="7" fillId="0" borderId="0" xfId="0" applyNumberFormat="1" applyFont="1" applyFill="1" applyAlignment="1">
      <alignment horizontal="left" wrapText="1"/>
    </xf>
    <xf numFmtId="0" fontId="3" fillId="2" borderId="1" xfId="0" applyFont="1" applyFill="1" applyBorder="1" applyAlignment="1">
      <alignment horizontal="left" vertical="center" wrapText="1"/>
    </xf>
    <xf numFmtId="3" fontId="13" fillId="2" borderId="1" xfId="10" applyNumberFormat="1" applyFont="1" applyFill="1" applyBorder="1" applyAlignment="1">
      <alignment horizontal="center" vertical="center" wrapText="1"/>
    </xf>
    <xf numFmtId="0" fontId="5" fillId="2" borderId="1" xfId="10" applyFont="1" applyFill="1" applyBorder="1" applyAlignment="1">
      <alignment horizontal="left" vertical="center" wrapText="1"/>
    </xf>
    <xf numFmtId="0" fontId="16" fillId="2" borderId="1" xfId="10" applyFont="1" applyFill="1" applyBorder="1" applyAlignment="1">
      <alignment horizontal="center" vertical="center" wrapText="1"/>
    </xf>
    <xf numFmtId="0" fontId="11" fillId="2" borderId="1" xfId="10" applyFont="1" applyFill="1" applyBorder="1" applyAlignment="1">
      <alignment horizontal="left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49" fontId="20" fillId="0" borderId="0" xfId="0" applyNumberFormat="1" applyFont="1" applyAlignment="1">
      <alignment horizontal="left" wrapText="1"/>
    </xf>
    <xf numFmtId="49" fontId="20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wrapText="1"/>
    </xf>
    <xf numFmtId="49" fontId="20" fillId="0" borderId="0" xfId="0" applyNumberFormat="1" applyFont="1" applyAlignment="1">
      <alignment horizontal="left"/>
    </xf>
    <xf numFmtId="49" fontId="4" fillId="0" borderId="3" xfId="1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3" fillId="0" borderId="0" xfId="0" applyFont="1" applyAlignment="1">
      <alignment vertical="top" wrapText="1"/>
    </xf>
    <xf numFmtId="49" fontId="4" fillId="3" borderId="1" xfId="10" applyNumberFormat="1" applyFont="1" applyFill="1" applyBorder="1" applyAlignment="1">
      <alignment horizontal="center" vertical="center" wrapText="1"/>
    </xf>
    <xf numFmtId="0" fontId="6" fillId="3" borderId="1" xfId="10" applyFont="1" applyFill="1" applyBorder="1" applyAlignment="1">
      <alignment horizontal="center" vertical="center" wrapText="1"/>
    </xf>
    <xf numFmtId="49" fontId="26" fillId="3" borderId="1" xfId="10" applyNumberFormat="1" applyFont="1" applyFill="1" applyBorder="1" applyAlignment="1">
      <alignment horizontal="center" vertical="center" wrapText="1"/>
    </xf>
    <xf numFmtId="0" fontId="29" fillId="3" borderId="1" xfId="10" applyFont="1" applyFill="1" applyBorder="1" applyAlignment="1">
      <alignment horizontal="left" vertical="center" wrapText="1"/>
    </xf>
    <xf numFmtId="49" fontId="3" fillId="3" borderId="1" xfId="10" applyNumberFormat="1" applyFont="1" applyFill="1" applyBorder="1" applyAlignment="1">
      <alignment horizontal="center" vertical="center" wrapText="1"/>
    </xf>
    <xf numFmtId="0" fontId="5" fillId="3" borderId="1" xfId="1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7" fillId="0" borderId="0" xfId="10" applyNumberFormat="1" applyFont="1" applyAlignment="1">
      <alignment wrapText="1"/>
    </xf>
    <xf numFmtId="0" fontId="0" fillId="0" borderId="0" xfId="0" applyAlignment="1"/>
    <xf numFmtId="0" fontId="4" fillId="3" borderId="4" xfId="0" applyFont="1" applyFill="1" applyBorder="1" applyAlignment="1">
      <alignment horizontal="left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2" xfId="0" applyFont="1" applyBorder="1">
      <alignment wrapText="1"/>
    </xf>
    <xf numFmtId="0" fontId="8" fillId="0" borderId="0" xfId="0" applyFont="1" applyAlignment="1">
      <alignment horizont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vertical="top"/>
    </xf>
    <xf numFmtId="0" fontId="30" fillId="0" borderId="1" xfId="0" applyFont="1" applyBorder="1" applyAlignment="1">
      <alignment vertical="top" wrapText="1"/>
    </xf>
    <xf numFmtId="0" fontId="30" fillId="0" borderId="1" xfId="0" applyFont="1" applyBorder="1" applyAlignment="1">
      <alignment horizontal="center" vertical="top" wrapText="1"/>
    </xf>
    <xf numFmtId="0" fontId="30" fillId="0" borderId="0" xfId="0" applyFont="1" applyBorder="1" applyAlignment="1">
      <alignment vertical="top"/>
    </xf>
    <xf numFmtId="0" fontId="30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30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/>
    </xf>
    <xf numFmtId="4" fontId="16" fillId="2" borderId="1" xfId="10" applyNumberFormat="1" applyFont="1" applyFill="1" applyBorder="1" applyAlignment="1">
      <alignment horizontal="center" vertical="center" wrapText="1"/>
    </xf>
    <xf numFmtId="4" fontId="16" fillId="0" borderId="1" xfId="10" applyNumberFormat="1" applyFont="1" applyBorder="1" applyAlignment="1">
      <alignment horizontal="center" vertical="center" wrapText="1"/>
    </xf>
    <xf numFmtId="4" fontId="13" fillId="2" borderId="1" xfId="10" applyNumberFormat="1" applyFont="1" applyFill="1" applyBorder="1" applyAlignment="1">
      <alignment horizontal="center" vertical="center" wrapText="1"/>
    </xf>
    <xf numFmtId="4" fontId="5" fillId="2" borderId="1" xfId="10" applyNumberFormat="1" applyFont="1" applyFill="1" applyBorder="1" applyAlignment="1">
      <alignment horizontal="center" vertical="center" wrapText="1"/>
    </xf>
    <xf numFmtId="4" fontId="6" fillId="3" borderId="1" xfId="1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6" fillId="0" borderId="1" xfId="0" applyFont="1" applyBorder="1" applyAlignment="1">
      <alignment horizontal="left" vertical="center" wrapText="1"/>
    </xf>
    <xf numFmtId="4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left" vertical="top" wrapText="1"/>
    </xf>
    <xf numFmtId="0" fontId="5" fillId="0" borderId="1" xfId="1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top" wrapText="1"/>
    </xf>
    <xf numFmtId="0" fontId="40" fillId="0" borderId="0" xfId="0" applyFont="1" applyAlignment="1">
      <alignment horizontal="left" vertical="top"/>
    </xf>
    <xf numFmtId="0" fontId="40" fillId="0" borderId="1" xfId="0" applyFont="1" applyFill="1" applyBorder="1" applyAlignment="1">
      <alignment horizontal="left" vertical="top"/>
    </xf>
    <xf numFmtId="0" fontId="22" fillId="0" borderId="1" xfId="0" applyFont="1" applyFill="1" applyBorder="1" applyAlignment="1">
      <alignment horizontal="left" vertical="top"/>
    </xf>
    <xf numFmtId="0" fontId="22" fillId="0" borderId="14" xfId="0" applyFont="1" applyFill="1" applyBorder="1" applyAlignment="1">
      <alignment horizontal="left" vertical="top" wrapText="1"/>
    </xf>
    <xf numFmtId="3" fontId="29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>
      <alignment wrapText="1"/>
    </xf>
    <xf numFmtId="0" fontId="39" fillId="0" borderId="14" xfId="0" applyFont="1" applyFill="1" applyBorder="1" applyAlignment="1">
      <alignment horizontal="left" vertical="top" wrapText="1"/>
    </xf>
    <xf numFmtId="0" fontId="39" fillId="0" borderId="1" xfId="0" applyFont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3" fontId="16" fillId="0" borderId="1" xfId="1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3" borderId="1" xfId="0" applyNumberFormat="1" applyFont="1" applyFill="1" applyBorder="1" applyAlignment="1" applyProtection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" xfId="0" applyNumberFormat="1" applyFont="1" applyFill="1" applyBorder="1" applyAlignment="1">
      <alignment wrapText="1"/>
    </xf>
    <xf numFmtId="164" fontId="20" fillId="3" borderId="1" xfId="0" applyNumberFormat="1" applyFont="1" applyFill="1" applyBorder="1" applyAlignment="1">
      <alignment wrapText="1"/>
    </xf>
    <xf numFmtId="0" fontId="34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4" fontId="28" fillId="2" borderId="3" xfId="10" applyNumberFormat="1" applyFont="1" applyFill="1" applyBorder="1" applyAlignment="1">
      <alignment horizontal="left" vertical="center" wrapText="1"/>
    </xf>
    <xf numFmtId="0" fontId="28" fillId="3" borderId="1" xfId="10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top"/>
    </xf>
    <xf numFmtId="0" fontId="36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3" fillId="0" borderId="1" xfId="0" applyFont="1" applyFill="1" applyBorder="1" applyAlignment="1">
      <alignment vertical="top" wrapText="1"/>
    </xf>
    <xf numFmtId="0" fontId="34" fillId="0" borderId="1" xfId="0" applyFont="1" applyFill="1" applyBorder="1" applyAlignment="1">
      <alignment horizontal="center" vertical="top" wrapText="1"/>
    </xf>
    <xf numFmtId="0" fontId="10" fillId="0" borderId="1" xfId="2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center" vertical="top" wrapText="1"/>
    </xf>
    <xf numFmtId="0" fontId="37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10" fillId="0" borderId="1" xfId="2" applyBorder="1" applyAlignment="1" applyProtection="1">
      <alignment vertical="top" wrapText="1"/>
    </xf>
    <xf numFmtId="0" fontId="34" fillId="0" borderId="1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vertical="top"/>
    </xf>
    <xf numFmtId="0" fontId="34" fillId="0" borderId="1" xfId="0" applyFont="1" applyFill="1" applyBorder="1" applyAlignment="1">
      <alignment horizontal="left" vertical="top"/>
    </xf>
    <xf numFmtId="0" fontId="34" fillId="0" borderId="1" xfId="0" applyFont="1" applyBorder="1" applyAlignment="1">
      <alignment horizontal="left" vertical="top"/>
    </xf>
    <xf numFmtId="49" fontId="34" fillId="0" borderId="1" xfId="0" applyNumberFormat="1" applyFont="1" applyBorder="1" applyAlignment="1">
      <alignment vertical="top" wrapText="1"/>
    </xf>
    <xf numFmtId="0" fontId="34" fillId="0" borderId="1" xfId="0" applyFont="1" applyBorder="1" applyAlignment="1">
      <alignment vertical="top" wrapText="1"/>
    </xf>
    <xf numFmtId="0" fontId="34" fillId="0" borderId="1" xfId="0" applyFont="1" applyBorder="1" applyAlignment="1">
      <alignment horizontal="center" vertical="top"/>
    </xf>
    <xf numFmtId="0" fontId="34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top" wrapText="1"/>
    </xf>
    <xf numFmtId="0" fontId="39" fillId="0" borderId="5" xfId="0" applyFont="1" applyBorder="1" applyAlignment="1">
      <alignment horizontal="left" vertical="top" wrapText="1"/>
    </xf>
    <xf numFmtId="1" fontId="39" fillId="0" borderId="5" xfId="0" applyNumberFormat="1" applyFont="1" applyBorder="1" applyAlignment="1">
      <alignment horizontal="left" vertical="top" wrapText="1"/>
    </xf>
    <xf numFmtId="49" fontId="39" fillId="0" borderId="5" xfId="0" applyNumberFormat="1" applyFont="1" applyFill="1" applyBorder="1" applyAlignment="1">
      <alignment horizontal="left" vertical="top" wrapText="1"/>
    </xf>
    <xf numFmtId="0" fontId="39" fillId="0" borderId="5" xfId="0" applyFont="1" applyFill="1" applyBorder="1" applyAlignment="1">
      <alignment horizontal="left" vertical="top" wrapText="1"/>
    </xf>
    <xf numFmtId="0" fontId="39" fillId="0" borderId="5" xfId="2" applyFont="1" applyBorder="1" applyAlignment="1" applyProtection="1">
      <alignment horizontal="left" vertical="top" wrapText="1"/>
    </xf>
    <xf numFmtId="0" fontId="39" fillId="0" borderId="5" xfId="2" applyFont="1" applyFill="1" applyBorder="1" applyAlignment="1" applyProtection="1">
      <alignment horizontal="left" vertical="top" wrapText="1"/>
    </xf>
    <xf numFmtId="0" fontId="40" fillId="0" borderId="1" xfId="0" applyFont="1" applyFill="1" applyBorder="1" applyAlignment="1">
      <alignment horizontal="center" vertical="center" wrapText="1"/>
    </xf>
    <xf numFmtId="49" fontId="40" fillId="0" borderId="1" xfId="0" applyNumberFormat="1" applyFont="1" applyFill="1" applyBorder="1" applyAlignment="1">
      <alignment horizontal="left" vertical="top" wrapText="1"/>
    </xf>
    <xf numFmtId="0" fontId="40" fillId="3" borderId="1" xfId="0" applyFont="1" applyFill="1" applyBorder="1" applyAlignment="1">
      <alignment horizontal="left" vertical="top" wrapText="1"/>
    </xf>
    <xf numFmtId="2" fontId="40" fillId="0" borderId="1" xfId="0" applyNumberFormat="1" applyFont="1" applyFill="1" applyBorder="1" applyAlignment="1">
      <alignment horizontal="left" vertical="top" wrapText="1"/>
    </xf>
    <xf numFmtId="0" fontId="44" fillId="0" borderId="1" xfId="0" applyFont="1" applyBorder="1" applyAlignment="1">
      <alignment horizontal="left" vertical="top" wrapText="1"/>
    </xf>
    <xf numFmtId="0" fontId="40" fillId="0" borderId="1" xfId="10" applyFont="1" applyFill="1" applyBorder="1" applyAlignment="1">
      <alignment horizontal="left" vertical="top" wrapText="1"/>
    </xf>
    <xf numFmtId="49" fontId="40" fillId="0" borderId="1" xfId="0" applyNumberFormat="1" applyFont="1" applyBorder="1" applyAlignment="1">
      <alignment horizontal="left" vertical="top" wrapText="1"/>
    </xf>
    <xf numFmtId="0" fontId="42" fillId="0" borderId="1" xfId="2" applyFont="1" applyFill="1" applyBorder="1" applyAlignment="1" applyProtection="1">
      <alignment horizontal="left" vertical="top" wrapText="1"/>
    </xf>
    <xf numFmtId="0" fontId="40" fillId="0" borderId="1" xfId="0" applyNumberFormat="1" applyFont="1" applyFill="1" applyBorder="1" applyAlignment="1">
      <alignment horizontal="left" vertical="top" wrapText="1"/>
    </xf>
    <xf numFmtId="49" fontId="22" fillId="0" borderId="1" xfId="0" applyNumberFormat="1" applyFont="1" applyBorder="1" applyAlignment="1">
      <alignment horizontal="left" vertical="top" wrapText="1"/>
    </xf>
    <xf numFmtId="0" fontId="42" fillId="0" borderId="1" xfId="2" applyFont="1" applyBorder="1" applyAlignment="1" applyProtection="1">
      <alignment horizontal="left" vertical="top" wrapText="1"/>
    </xf>
    <xf numFmtId="0" fontId="22" fillId="0" borderId="1" xfId="0" applyFont="1" applyBorder="1" applyAlignment="1">
      <alignment horizontal="left" vertical="top"/>
    </xf>
    <xf numFmtId="49" fontId="22" fillId="0" borderId="1" xfId="0" applyNumberFormat="1" applyFont="1" applyFill="1" applyBorder="1" applyAlignment="1">
      <alignment horizontal="left" vertical="top" wrapText="1"/>
    </xf>
    <xf numFmtId="0" fontId="42" fillId="0" borderId="1" xfId="2" applyFont="1" applyFill="1" applyBorder="1" applyAlignment="1" applyProtection="1">
      <alignment horizontal="left" vertical="top"/>
    </xf>
    <xf numFmtId="0" fontId="43" fillId="0" borderId="0" xfId="0" applyFont="1" applyAlignment="1">
      <alignment horizontal="left" vertical="top" wrapText="1"/>
    </xf>
    <xf numFmtId="3" fontId="40" fillId="0" borderId="1" xfId="0" applyNumberFormat="1" applyFont="1" applyFill="1" applyBorder="1" applyAlignment="1">
      <alignment horizontal="left" vertical="top" wrapText="1"/>
    </xf>
    <xf numFmtId="0" fontId="40" fillId="0" borderId="1" xfId="10" applyFont="1" applyFill="1" applyBorder="1" applyAlignment="1">
      <alignment horizontal="left" vertical="top"/>
    </xf>
    <xf numFmtId="3" fontId="40" fillId="0" borderId="1" xfId="10" applyNumberFormat="1" applyFont="1" applyFill="1" applyBorder="1" applyAlignment="1">
      <alignment horizontal="left" vertical="top"/>
    </xf>
    <xf numFmtId="49" fontId="45" fillId="0" borderId="1" xfId="2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45" fillId="3" borderId="1" xfId="2" applyFont="1" applyFill="1" applyBorder="1" applyAlignment="1" applyProtection="1">
      <alignment horizontal="left" vertical="top" wrapText="1" shrinkToFit="1"/>
    </xf>
    <xf numFmtId="0" fontId="22" fillId="3" borderId="1" xfId="0" applyFont="1" applyFill="1" applyBorder="1" applyAlignment="1">
      <alignment horizontal="left" vertical="top" wrapText="1"/>
    </xf>
    <xf numFmtId="0" fontId="45" fillId="0" borderId="1" xfId="2" applyFont="1" applyFill="1" applyBorder="1" applyAlignment="1" applyProtection="1">
      <alignment horizontal="left" vertical="top" wrapText="1"/>
    </xf>
    <xf numFmtId="0" fontId="39" fillId="0" borderId="14" xfId="2" applyNumberFormat="1" applyFont="1" applyFill="1" applyBorder="1" applyAlignment="1" applyProtection="1">
      <alignment horizontal="left" vertical="top" wrapText="1"/>
    </xf>
    <xf numFmtId="0" fontId="22" fillId="0" borderId="1" xfId="0" applyNumberFormat="1" applyFont="1" applyFill="1" applyBorder="1" applyAlignment="1">
      <alignment horizontal="left" vertical="top" wrapText="1"/>
    </xf>
    <xf numFmtId="49" fontId="22" fillId="0" borderId="1" xfId="2" applyNumberFormat="1" applyFont="1" applyBorder="1" applyAlignment="1" applyProtection="1">
      <alignment horizontal="left" vertical="top" wrapText="1"/>
    </xf>
    <xf numFmtId="0" fontId="45" fillId="0" borderId="14" xfId="2" applyNumberFormat="1" applyFont="1" applyFill="1" applyBorder="1" applyAlignment="1" applyProtection="1">
      <alignment horizontal="left" vertical="top" wrapText="1"/>
    </xf>
    <xf numFmtId="0" fontId="22" fillId="0" borderId="5" xfId="0" applyFont="1" applyFill="1" applyBorder="1" applyAlignment="1">
      <alignment horizontal="left" vertical="top" wrapText="1"/>
    </xf>
    <xf numFmtId="49" fontId="22" fillId="0" borderId="5" xfId="0" applyNumberFormat="1" applyFont="1" applyFill="1" applyBorder="1" applyAlignment="1">
      <alignment horizontal="left" vertical="top" wrapText="1"/>
    </xf>
    <xf numFmtId="49" fontId="44" fillId="0" borderId="1" xfId="0" applyNumberFormat="1" applyFont="1" applyBorder="1" applyAlignment="1">
      <alignment horizontal="left" vertical="top" wrapText="1"/>
    </xf>
    <xf numFmtId="0" fontId="46" fillId="0" borderId="1" xfId="0" applyFont="1" applyBorder="1" applyAlignment="1">
      <alignment horizontal="left" vertical="top" wrapText="1"/>
    </xf>
    <xf numFmtId="0" fontId="34" fillId="0" borderId="1" xfId="0" applyFont="1" applyBorder="1" applyAlignment="1">
      <alignment horizontal="center" vertical="top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0" applyFont="1" applyBorder="1" applyAlignment="1">
      <alignment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vertical="top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top" wrapText="1"/>
    </xf>
    <xf numFmtId="1" fontId="36" fillId="0" borderId="1" xfId="0" applyNumberFormat="1" applyFont="1" applyFill="1" applyBorder="1" applyAlignment="1">
      <alignment horizontal="center" vertical="top" wrapText="1"/>
    </xf>
    <xf numFmtId="0" fontId="36" fillId="0" borderId="1" xfId="0" applyFont="1" applyFill="1" applyBorder="1" applyAlignment="1">
      <alignment horizontal="center" vertical="top"/>
    </xf>
    <xf numFmtId="0" fontId="40" fillId="0" borderId="1" xfId="0" applyFont="1" applyFill="1" applyBorder="1" applyAlignment="1">
      <alignment vertical="top" wrapText="1"/>
    </xf>
    <xf numFmtId="0" fontId="10" fillId="0" borderId="1" xfId="2" applyFill="1" applyBorder="1" applyAlignment="1" applyProtection="1">
      <alignment vertical="top" wrapText="1"/>
    </xf>
    <xf numFmtId="0" fontId="36" fillId="0" borderId="1" xfId="0" applyFont="1" applyFill="1" applyBorder="1" applyAlignment="1">
      <alignment vertical="top"/>
    </xf>
    <xf numFmtId="0" fontId="36" fillId="0" borderId="5" xfId="0" applyFont="1" applyFill="1" applyBorder="1" applyAlignment="1">
      <alignment vertical="center" wrapText="1"/>
    </xf>
    <xf numFmtId="0" fontId="36" fillId="0" borderId="5" xfId="0" applyNumberFormat="1" applyFont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vertical="top" wrapText="1"/>
    </xf>
    <xf numFmtId="0" fontId="30" fillId="0" borderId="5" xfId="0" applyFont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 shrinkToFit="1"/>
    </xf>
    <xf numFmtId="49" fontId="48" fillId="0" borderId="1" xfId="2" applyNumberFormat="1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8" fillId="0" borderId="1" xfId="2" applyFont="1" applyFill="1" applyBorder="1" applyAlignment="1" applyProtection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168" fontId="4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49" fillId="0" borderId="1" xfId="2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>
      <alignment horizontal="left" vertical="top" wrapText="1" shrinkToFit="1"/>
    </xf>
    <xf numFmtId="0" fontId="6" fillId="0" borderId="0" xfId="0" applyFont="1" applyFill="1" applyAlignment="1">
      <alignment horizontal="left" vertical="top" wrapText="1"/>
    </xf>
    <xf numFmtId="0" fontId="4" fillId="0" borderId="1" xfId="2" applyFont="1" applyFill="1" applyBorder="1" applyAlignment="1" applyProtection="1">
      <alignment horizontal="left" vertical="top" wrapText="1"/>
    </xf>
    <xf numFmtId="0" fontId="50" fillId="0" borderId="1" xfId="2" applyFont="1" applyFill="1" applyBorder="1" applyAlignment="1" applyProtection="1">
      <alignment horizontal="left" vertical="top" wrapText="1"/>
    </xf>
    <xf numFmtId="14" fontId="6" fillId="0" borderId="1" xfId="0" applyNumberFormat="1" applyFont="1" applyFill="1" applyBorder="1" applyAlignment="1">
      <alignment horizontal="left" vertical="top" wrapText="1"/>
    </xf>
    <xf numFmtId="2" fontId="4" fillId="0" borderId="0" xfId="0" applyNumberFormat="1" applyFont="1" applyFill="1" applyAlignment="1">
      <alignment horizontal="left" vertical="top" wrapText="1"/>
    </xf>
    <xf numFmtId="0" fontId="51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1" xfId="10" applyNumberFormat="1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0" fontId="48" fillId="0" borderId="0" xfId="2" applyFont="1" applyFill="1" applyAlignment="1" applyProtection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  <xf numFmtId="2" fontId="28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0" fontId="34" fillId="0" borderId="1" xfId="0" applyFont="1" applyFill="1" applyBorder="1" applyAlignment="1">
      <alignment horizontal="center" wrapText="1"/>
    </xf>
    <xf numFmtId="0" fontId="28" fillId="0" borderId="15" xfId="0" applyFont="1" applyFill="1" applyBorder="1" applyAlignment="1">
      <alignment horizontal="center" wrapText="1"/>
    </xf>
    <xf numFmtId="0" fontId="28" fillId="0" borderId="14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67" fontId="7" fillId="0" borderId="1" xfId="0" applyNumberFormat="1" applyFont="1" applyFill="1" applyBorder="1" applyAlignment="1">
      <alignment horizontal="center" wrapText="1"/>
    </xf>
    <xf numFmtId="165" fontId="28" fillId="0" borderId="1" xfId="0" applyNumberFormat="1" applyFont="1" applyFill="1" applyBorder="1" applyAlignment="1">
      <alignment horizontal="center" wrapText="1"/>
    </xf>
    <xf numFmtId="49" fontId="28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167" fontId="2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4" fontId="28" fillId="0" borderId="1" xfId="0" applyNumberFormat="1" applyFont="1" applyFill="1" applyBorder="1" applyAlignment="1">
      <alignment horizontal="center" wrapText="1"/>
    </xf>
    <xf numFmtId="49" fontId="28" fillId="0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left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9" fillId="0" borderId="0" xfId="10" applyFont="1" applyAlignment="1">
      <alignment horizontal="center" vertical="top" wrapText="1"/>
    </xf>
    <xf numFmtId="0" fontId="33" fillId="0" borderId="2" xfId="10" applyFont="1" applyBorder="1" applyAlignment="1">
      <alignment horizontal="center" vertical="top"/>
    </xf>
    <xf numFmtId="0" fontId="6" fillId="0" borderId="0" xfId="10" applyFont="1" applyBorder="1" applyAlignment="1">
      <alignment horizontal="center" vertical="top" wrapText="1"/>
    </xf>
    <xf numFmtId="49" fontId="3" fillId="0" borderId="5" xfId="10" applyNumberFormat="1" applyFont="1" applyFill="1" applyBorder="1" applyAlignment="1">
      <alignment horizontal="center" vertical="center" wrapText="1"/>
    </xf>
    <xf numFmtId="49" fontId="3" fillId="0" borderId="6" xfId="10" applyNumberFormat="1" applyFont="1" applyFill="1" applyBorder="1" applyAlignment="1">
      <alignment horizontal="center" vertical="center" wrapText="1"/>
    </xf>
    <xf numFmtId="49" fontId="3" fillId="0" borderId="3" xfId="10" applyNumberFormat="1" applyFont="1" applyFill="1" applyBorder="1" applyAlignment="1">
      <alignment horizontal="center" vertical="center" wrapText="1"/>
    </xf>
    <xf numFmtId="0" fontId="5" fillId="0" borderId="1" xfId="10" applyFont="1" applyFill="1" applyBorder="1" applyAlignment="1">
      <alignment horizontal="center" vertical="center" wrapText="1"/>
    </xf>
    <xf numFmtId="0" fontId="5" fillId="0" borderId="5" xfId="10" applyFont="1" applyFill="1" applyBorder="1" applyAlignment="1">
      <alignment horizontal="center" vertical="center" wrapText="1"/>
    </xf>
    <xf numFmtId="0" fontId="5" fillId="0" borderId="6" xfId="10" applyFont="1" applyFill="1" applyBorder="1" applyAlignment="1">
      <alignment horizontal="center" vertical="center" wrapText="1"/>
    </xf>
    <xf numFmtId="0" fontId="5" fillId="0" borderId="3" xfId="10" applyFont="1" applyFill="1" applyBorder="1" applyAlignment="1">
      <alignment horizontal="center" vertical="center" wrapText="1"/>
    </xf>
    <xf numFmtId="0" fontId="5" fillId="0" borderId="9" xfId="10" applyFont="1" applyFill="1" applyBorder="1" applyAlignment="1">
      <alignment horizontal="center" vertical="center" wrapText="1"/>
    </xf>
    <xf numFmtId="0" fontId="5" fillId="0" borderId="10" xfId="10" applyFont="1" applyFill="1" applyBorder="1" applyAlignment="1">
      <alignment horizontal="center" vertical="center" wrapText="1"/>
    </xf>
    <xf numFmtId="0" fontId="5" fillId="0" borderId="11" xfId="10" applyFont="1" applyFill="1" applyBorder="1" applyAlignment="1">
      <alignment horizontal="center" vertical="center" wrapText="1"/>
    </xf>
    <xf numFmtId="0" fontId="5" fillId="0" borderId="12" xfId="10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center" vertical="center" wrapText="1"/>
    </xf>
    <xf numFmtId="0" fontId="5" fillId="0" borderId="13" xfId="1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" fontId="5" fillId="0" borderId="4" xfId="1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3" fillId="0" borderId="1" xfId="1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top" wrapText="1"/>
    </xf>
    <xf numFmtId="0" fontId="30" fillId="0" borderId="5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wrapText="1"/>
    </xf>
    <xf numFmtId="0" fontId="37" fillId="0" borderId="0" xfId="0" applyFont="1" applyFill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2" fontId="24" fillId="0" borderId="4" xfId="0" applyNumberFormat="1" applyFont="1" applyBorder="1" applyAlignment="1">
      <alignment horizontal="center" vertical="top" wrapText="1"/>
    </xf>
    <xf numFmtId="2" fontId="24" fillId="0" borderId="8" xfId="0" applyNumberFormat="1" applyFont="1" applyBorder="1" applyAlignment="1">
      <alignment horizontal="center" vertical="top" wrapText="1"/>
    </xf>
  </cellXfs>
  <cellStyles count="26">
    <cellStyle name="Normal" xfId="21"/>
    <cellStyle name="TableStyleLight1" xfId="1"/>
    <cellStyle name="Гиперссылка" xfId="2" builtinId="8"/>
    <cellStyle name="Обычный" xfId="0" builtinId="0"/>
    <cellStyle name="Обычный 13" xfId="23"/>
    <cellStyle name="Обычный 14" xfId="3"/>
    <cellStyle name="Обычный 15" xfId="4"/>
    <cellStyle name="Обычный 16" xfId="5"/>
    <cellStyle name="Обычный 2" xfId="6"/>
    <cellStyle name="Обычный 2 2" xfId="7"/>
    <cellStyle name="Обычный 2 2 2 2" xfId="8"/>
    <cellStyle name="Обычный 2 9" xfId="9"/>
    <cellStyle name="Обычный 3" xfId="10"/>
    <cellStyle name="Обычный 3 2" xfId="11"/>
    <cellStyle name="Обычный 4" xfId="12"/>
    <cellStyle name="Обычный 5" xfId="18"/>
    <cellStyle name="Обычный 7" xfId="19"/>
    <cellStyle name="Обычный 8" xfId="20"/>
    <cellStyle name="Процентный 2" xfId="13"/>
    <cellStyle name="Процентный 2 2" xfId="14"/>
    <cellStyle name="Процентный 2 2 2" xfId="25"/>
    <cellStyle name="Процентный 2 3" xfId="15"/>
    <cellStyle name="Процентный 2 4" xfId="16"/>
    <cellStyle name="Процентный 3" xfId="17"/>
    <cellStyle name="Финансовый 2" xfId="22"/>
    <cellStyle name="Финансовый 5 2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409575</xdr:colOff>
      <xdr:row>248</xdr:row>
      <xdr:rowOff>0</xdr:rowOff>
    </xdr:from>
    <xdr:to>
      <xdr:col>2</xdr:col>
      <xdr:colOff>161925</xdr:colOff>
      <xdr:row>249</xdr:row>
      <xdr:rowOff>0</xdr:rowOff>
    </xdr:to>
    <xdr:sp macro="" textlink="">
      <xdr:nvSpPr>
        <xdr:cNvPr id="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876300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2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2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2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2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2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2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2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2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2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2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3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3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3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248</xdr:row>
      <xdr:rowOff>0</xdr:rowOff>
    </xdr:from>
    <xdr:to>
      <xdr:col>2</xdr:col>
      <xdr:colOff>247650</xdr:colOff>
      <xdr:row>249</xdr:row>
      <xdr:rowOff>0</xdr:rowOff>
    </xdr:to>
    <xdr:sp macro="" textlink="">
      <xdr:nvSpPr>
        <xdr:cNvPr id="3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209675" y="521493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3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3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3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3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3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3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4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4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4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4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4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4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4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4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4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4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47625</xdr:rowOff>
    </xdr:to>
    <xdr:sp macro="" textlink="">
      <xdr:nvSpPr>
        <xdr:cNvPr id="5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47625</xdr:rowOff>
    </xdr:to>
    <xdr:sp macro="" textlink="">
      <xdr:nvSpPr>
        <xdr:cNvPr id="5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457200</xdr:colOff>
      <xdr:row>248</xdr:row>
      <xdr:rowOff>0</xdr:rowOff>
    </xdr:from>
    <xdr:to>
      <xdr:col>2</xdr:col>
      <xdr:colOff>685800</xdr:colOff>
      <xdr:row>249</xdr:row>
      <xdr:rowOff>47625</xdr:rowOff>
    </xdr:to>
    <xdr:sp macro="" textlink="">
      <xdr:nvSpPr>
        <xdr:cNvPr id="5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666875" y="52149375"/>
          <a:ext cx="228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457200</xdr:colOff>
      <xdr:row>248</xdr:row>
      <xdr:rowOff>0</xdr:rowOff>
    </xdr:from>
    <xdr:to>
      <xdr:col>2</xdr:col>
      <xdr:colOff>685800</xdr:colOff>
      <xdr:row>249</xdr:row>
      <xdr:rowOff>47625</xdr:rowOff>
    </xdr:to>
    <xdr:sp macro="" textlink="">
      <xdr:nvSpPr>
        <xdr:cNvPr id="5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666875" y="52149375"/>
          <a:ext cx="228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5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248</xdr:row>
      <xdr:rowOff>0</xdr:rowOff>
    </xdr:from>
    <xdr:to>
      <xdr:col>2</xdr:col>
      <xdr:colOff>323850</xdr:colOff>
      <xdr:row>249</xdr:row>
      <xdr:rowOff>0</xdr:rowOff>
    </xdr:to>
    <xdr:sp macro="" textlink="">
      <xdr:nvSpPr>
        <xdr:cNvPr id="5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276350" y="52149375"/>
          <a:ext cx="257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457200</xdr:colOff>
      <xdr:row>248</xdr:row>
      <xdr:rowOff>0</xdr:rowOff>
    </xdr:from>
    <xdr:to>
      <xdr:col>2</xdr:col>
      <xdr:colOff>685800</xdr:colOff>
      <xdr:row>249</xdr:row>
      <xdr:rowOff>0</xdr:rowOff>
    </xdr:to>
    <xdr:sp macro="" textlink="">
      <xdr:nvSpPr>
        <xdr:cNvPr id="5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666875" y="52149375"/>
          <a:ext cx="228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47625</xdr:rowOff>
    </xdr:to>
    <xdr:sp macro="" textlink="">
      <xdr:nvSpPr>
        <xdr:cNvPr id="5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47625</xdr:rowOff>
    </xdr:to>
    <xdr:sp macro="" textlink="">
      <xdr:nvSpPr>
        <xdr:cNvPr id="5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5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6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6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6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409575</xdr:colOff>
      <xdr:row>248</xdr:row>
      <xdr:rowOff>0</xdr:rowOff>
    </xdr:from>
    <xdr:to>
      <xdr:col>2</xdr:col>
      <xdr:colOff>161925</xdr:colOff>
      <xdr:row>249</xdr:row>
      <xdr:rowOff>0</xdr:rowOff>
    </xdr:to>
    <xdr:sp macro="" textlink="">
      <xdr:nvSpPr>
        <xdr:cNvPr id="6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876300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6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6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6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6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6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6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7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7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7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7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7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7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7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7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7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7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8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8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8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8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8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8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8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8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8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8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219075</xdr:colOff>
      <xdr:row>248</xdr:row>
      <xdr:rowOff>0</xdr:rowOff>
    </xdr:from>
    <xdr:to>
      <xdr:col>2</xdr:col>
      <xdr:colOff>466725</xdr:colOff>
      <xdr:row>249</xdr:row>
      <xdr:rowOff>0</xdr:rowOff>
    </xdr:to>
    <xdr:sp macro="" textlink="">
      <xdr:nvSpPr>
        <xdr:cNvPr id="9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428750" y="521493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9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9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9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9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9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9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9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9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9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0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0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0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0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0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0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248</xdr:row>
      <xdr:rowOff>0</xdr:rowOff>
    </xdr:from>
    <xdr:to>
      <xdr:col>2</xdr:col>
      <xdr:colOff>209550</xdr:colOff>
      <xdr:row>249</xdr:row>
      <xdr:rowOff>0</xdr:rowOff>
    </xdr:to>
    <xdr:sp macro="" textlink="">
      <xdr:nvSpPr>
        <xdr:cNvPr id="10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521493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0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0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0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409575</xdr:colOff>
      <xdr:row>103</xdr:row>
      <xdr:rowOff>0</xdr:rowOff>
    </xdr:from>
    <xdr:to>
      <xdr:col>2</xdr:col>
      <xdr:colOff>161925</xdr:colOff>
      <xdr:row>104</xdr:row>
      <xdr:rowOff>0</xdr:rowOff>
    </xdr:to>
    <xdr:sp macro="" textlink="">
      <xdr:nvSpPr>
        <xdr:cNvPr id="11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876300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1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1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1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1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1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1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1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1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1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2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2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2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2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2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2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2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2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2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2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3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3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3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3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3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3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3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3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247650</xdr:colOff>
      <xdr:row>104</xdr:row>
      <xdr:rowOff>0</xdr:rowOff>
    </xdr:to>
    <xdr:sp macro="" textlink="">
      <xdr:nvSpPr>
        <xdr:cNvPr id="13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209675" y="241458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3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4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4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4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4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4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4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4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4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4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4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5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5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5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5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5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5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5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457200</xdr:colOff>
      <xdr:row>103</xdr:row>
      <xdr:rowOff>0</xdr:rowOff>
    </xdr:from>
    <xdr:to>
      <xdr:col>2</xdr:col>
      <xdr:colOff>685800</xdr:colOff>
      <xdr:row>104</xdr:row>
      <xdr:rowOff>0</xdr:rowOff>
    </xdr:to>
    <xdr:sp macro="" textlink="">
      <xdr:nvSpPr>
        <xdr:cNvPr id="15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666875" y="24145875"/>
          <a:ext cx="228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457200</xdr:colOff>
      <xdr:row>103</xdr:row>
      <xdr:rowOff>0</xdr:rowOff>
    </xdr:from>
    <xdr:to>
      <xdr:col>2</xdr:col>
      <xdr:colOff>685800</xdr:colOff>
      <xdr:row>104</xdr:row>
      <xdr:rowOff>0</xdr:rowOff>
    </xdr:to>
    <xdr:sp macro="" textlink="">
      <xdr:nvSpPr>
        <xdr:cNvPr id="15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666875" y="24145875"/>
          <a:ext cx="2286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5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103</xdr:row>
      <xdr:rowOff>0</xdr:rowOff>
    </xdr:from>
    <xdr:to>
      <xdr:col>2</xdr:col>
      <xdr:colOff>323850</xdr:colOff>
      <xdr:row>104</xdr:row>
      <xdr:rowOff>0</xdr:rowOff>
    </xdr:to>
    <xdr:sp macro="" textlink="">
      <xdr:nvSpPr>
        <xdr:cNvPr id="16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276350" y="24145875"/>
          <a:ext cx="257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457200</xdr:colOff>
      <xdr:row>103</xdr:row>
      <xdr:rowOff>0</xdr:rowOff>
    </xdr:from>
    <xdr:to>
      <xdr:col>2</xdr:col>
      <xdr:colOff>685800</xdr:colOff>
      <xdr:row>104</xdr:row>
      <xdr:rowOff>0</xdr:rowOff>
    </xdr:to>
    <xdr:sp macro="" textlink="">
      <xdr:nvSpPr>
        <xdr:cNvPr id="16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666875" y="24145875"/>
          <a:ext cx="228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6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6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6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6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6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6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409575</xdr:colOff>
      <xdr:row>103</xdr:row>
      <xdr:rowOff>0</xdr:rowOff>
    </xdr:from>
    <xdr:to>
      <xdr:col>2</xdr:col>
      <xdr:colOff>161925</xdr:colOff>
      <xdr:row>104</xdr:row>
      <xdr:rowOff>0</xdr:rowOff>
    </xdr:to>
    <xdr:sp macro="" textlink="">
      <xdr:nvSpPr>
        <xdr:cNvPr id="16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876300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6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7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7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7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7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7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7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7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7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7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7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8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8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8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8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8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8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8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8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8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8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9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9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9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9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9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219075</xdr:colOff>
      <xdr:row>103</xdr:row>
      <xdr:rowOff>0</xdr:rowOff>
    </xdr:from>
    <xdr:to>
      <xdr:col>2</xdr:col>
      <xdr:colOff>466725</xdr:colOff>
      <xdr:row>104</xdr:row>
      <xdr:rowOff>0</xdr:rowOff>
    </xdr:to>
    <xdr:sp macro="" textlink="">
      <xdr:nvSpPr>
        <xdr:cNvPr id="19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428750" y="241458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9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9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9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19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0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0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0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0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0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0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0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0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0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0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1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103</xdr:row>
      <xdr:rowOff>0</xdr:rowOff>
    </xdr:from>
    <xdr:to>
      <xdr:col>2</xdr:col>
      <xdr:colOff>209550</xdr:colOff>
      <xdr:row>104</xdr:row>
      <xdr:rowOff>0</xdr:rowOff>
    </xdr:to>
    <xdr:sp macro="" textlink="">
      <xdr:nvSpPr>
        <xdr:cNvPr id="21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414587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1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1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1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409575</xdr:colOff>
      <xdr:row>96</xdr:row>
      <xdr:rowOff>0</xdr:rowOff>
    </xdr:from>
    <xdr:to>
      <xdr:col>2</xdr:col>
      <xdr:colOff>161925</xdr:colOff>
      <xdr:row>97</xdr:row>
      <xdr:rowOff>0</xdr:rowOff>
    </xdr:to>
    <xdr:sp macro="" textlink="">
      <xdr:nvSpPr>
        <xdr:cNvPr id="21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876300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1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1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1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1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2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2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2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2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2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2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2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2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2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2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3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3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3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3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3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3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3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3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3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3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4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4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4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247650</xdr:colOff>
      <xdr:row>97</xdr:row>
      <xdr:rowOff>0</xdr:rowOff>
    </xdr:to>
    <xdr:sp macro="" textlink="">
      <xdr:nvSpPr>
        <xdr:cNvPr id="24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209675" y="218789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4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4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4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4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4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4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5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5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5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5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5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5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5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5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5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5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6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6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457200</xdr:colOff>
      <xdr:row>96</xdr:row>
      <xdr:rowOff>0</xdr:rowOff>
    </xdr:from>
    <xdr:to>
      <xdr:col>2</xdr:col>
      <xdr:colOff>685800</xdr:colOff>
      <xdr:row>97</xdr:row>
      <xdr:rowOff>0</xdr:rowOff>
    </xdr:to>
    <xdr:sp macro="" textlink="">
      <xdr:nvSpPr>
        <xdr:cNvPr id="26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666875" y="21878925"/>
          <a:ext cx="228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457200</xdr:colOff>
      <xdr:row>96</xdr:row>
      <xdr:rowOff>0</xdr:rowOff>
    </xdr:from>
    <xdr:to>
      <xdr:col>2</xdr:col>
      <xdr:colOff>685800</xdr:colOff>
      <xdr:row>97</xdr:row>
      <xdr:rowOff>0</xdr:rowOff>
    </xdr:to>
    <xdr:sp macro="" textlink="">
      <xdr:nvSpPr>
        <xdr:cNvPr id="26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666875" y="21878925"/>
          <a:ext cx="228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6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66675</xdr:colOff>
      <xdr:row>96</xdr:row>
      <xdr:rowOff>0</xdr:rowOff>
    </xdr:from>
    <xdr:to>
      <xdr:col>2</xdr:col>
      <xdr:colOff>323850</xdr:colOff>
      <xdr:row>97</xdr:row>
      <xdr:rowOff>0</xdr:rowOff>
    </xdr:to>
    <xdr:sp macro="" textlink="">
      <xdr:nvSpPr>
        <xdr:cNvPr id="26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276350" y="21878925"/>
          <a:ext cx="257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457200</xdr:colOff>
      <xdr:row>96</xdr:row>
      <xdr:rowOff>0</xdr:rowOff>
    </xdr:from>
    <xdr:to>
      <xdr:col>2</xdr:col>
      <xdr:colOff>685800</xdr:colOff>
      <xdr:row>97</xdr:row>
      <xdr:rowOff>0</xdr:rowOff>
    </xdr:to>
    <xdr:sp macro="" textlink="">
      <xdr:nvSpPr>
        <xdr:cNvPr id="26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666875" y="21878925"/>
          <a:ext cx="228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6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6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6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7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7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7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409575</xdr:colOff>
      <xdr:row>96</xdr:row>
      <xdr:rowOff>0</xdr:rowOff>
    </xdr:from>
    <xdr:to>
      <xdr:col>2</xdr:col>
      <xdr:colOff>161925</xdr:colOff>
      <xdr:row>97</xdr:row>
      <xdr:rowOff>0</xdr:rowOff>
    </xdr:to>
    <xdr:sp macro="" textlink="">
      <xdr:nvSpPr>
        <xdr:cNvPr id="27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876300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7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7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7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7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7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7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8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8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8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8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8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8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8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8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8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8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9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9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9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9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9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9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9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9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9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29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219075</xdr:colOff>
      <xdr:row>96</xdr:row>
      <xdr:rowOff>0</xdr:rowOff>
    </xdr:from>
    <xdr:to>
      <xdr:col>2</xdr:col>
      <xdr:colOff>466725</xdr:colOff>
      <xdr:row>97</xdr:row>
      <xdr:rowOff>0</xdr:rowOff>
    </xdr:to>
    <xdr:sp macro="" textlink="">
      <xdr:nvSpPr>
        <xdr:cNvPr id="30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1428750" y="218789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0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0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0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0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0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0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07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08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09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10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11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12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13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14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15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457200</xdr:colOff>
      <xdr:row>96</xdr:row>
      <xdr:rowOff>0</xdr:rowOff>
    </xdr:from>
    <xdr:to>
      <xdr:col>2</xdr:col>
      <xdr:colOff>209550</xdr:colOff>
      <xdr:row>97</xdr:row>
      <xdr:rowOff>0</xdr:rowOff>
    </xdr:to>
    <xdr:sp macro="" textlink="">
      <xdr:nvSpPr>
        <xdr:cNvPr id="316" name="AutoShape 30178" descr="C:\Documents and Settings\Admin\%D0%A0%D0%B0%D0%B1%D0%BE%D1%87%D0%B8%D0%B9 %D1%81%D1%82%D0%BE%D0%BB\COVER-HIGH-200x300.png"/>
        <xdr:cNvSpPr>
          <a:spLocks noChangeAspect="1" noChangeArrowheads="1"/>
        </xdr:cNvSpPr>
      </xdr:nvSpPr>
      <xdr:spPr bwMode="auto">
        <a:xfrm>
          <a:off x="923925" y="21878925"/>
          <a:ext cx="4953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g1\Documents%20and%20Settings\&#1058;&#1072;&#1084;&#1072;&#1088;&#1072;%20&#1053;&#1080;&#1082;&#1086;&#1083;&#1072;&#1077;&#1074;&#1085;&#1072;\&#1052;&#1086;&#1080;%20&#1076;&#1086;&#1082;&#1091;&#1084;&#1077;&#1085;&#1090;&#1099;\&#1054;&#1090;&#1095;&#1077;&#1090;&#1099;\2015&#1075;&#1086;&#1076;\&#1056;&#1072;&#1081;&#1086;&#1085;&#1099;%201%20&#1087;&#1086;&#1083;&#1091;&#1075;&#1086;&#1076;&#1080;&#1077;\2015&#1075;\&#1086;&#1090;&#1095;&#1077;&#1090;&#1099;%202015\&#1086;&#1090;&#1095;&#1077;&#1090;%201%20&#1082;&#1074;.2015\&#1076;&#1083;&#1103;%20&#1086;&#1090;&#1095;&#1077;&#1090;&#1072;%20&#1056;&#1077;&#1077;&#1089;&#1090;&#1088;%20&#1079;&#1072;&#1082;&#1091;&#1087;&#1072;%20%202015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40;&#1041;&#1054;&#1058;&#1040;\&#1054;&#1058;&#1063;&#1045;&#1058;\2015\12%20&#1084;&#1077;&#1089;&#1103;&#1094;&#1077;&#1074;\&#1047;&#1072;&#1082;&#1072;&#1079;&#1095;&#1080;&#1082;&#1080;\&#1056;&#1072;&#1081;&#1086;&#1085;&#1099;%201%20&#1087;&#1086;&#1083;&#1091;&#1075;&#1086;&#1076;&#1080;&#1077;\2015&#1075;\&#1086;&#1090;&#1095;&#1077;&#1090;&#1099;%202015\&#1086;&#1090;&#1095;&#1077;&#1090;%201%20&#1082;&#1074;.2015\&#1076;&#1083;&#1103;%20&#1086;&#1090;&#1095;&#1077;&#1090;&#1072;%20&#1056;&#1077;&#1077;&#1089;&#1090;&#1088;%20&#1079;&#1072;&#1082;&#1091;&#1087;&#1072;%20%202015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"/>
      <sheetName val="реестр "/>
      <sheetName val="поставщики"/>
    </sheetNames>
    <sheetDataSet>
      <sheetData sheetId="0">
        <row r="2">
          <cell r="B2" t="str">
            <v>ВСЦ "Патриот"</v>
          </cell>
        </row>
        <row r="3">
          <cell r="B3" t="str">
            <v>ВСШ № 1</v>
          </cell>
        </row>
        <row r="4">
          <cell r="B4" t="str">
            <v>Гимназия № 17</v>
          </cell>
        </row>
        <row r="5">
          <cell r="B5" t="str">
            <v>Гимназия № 44</v>
          </cell>
        </row>
        <row r="6">
          <cell r="B6" t="str">
            <v>Гимназия № 48</v>
          </cell>
        </row>
        <row r="7">
          <cell r="B7" t="str">
            <v>Гимназия № 62</v>
          </cell>
        </row>
        <row r="8">
          <cell r="B8" t="str">
            <v>Гимназия № 70</v>
          </cell>
        </row>
        <row r="9">
          <cell r="B9" t="str">
            <v>ГСЮН</v>
          </cell>
        </row>
        <row r="10">
          <cell r="B10" t="str">
            <v xml:space="preserve"> Детский сад № 1</v>
          </cell>
        </row>
        <row r="11">
          <cell r="B11" t="str">
            <v xml:space="preserve"> Детский сад № 10</v>
          </cell>
        </row>
        <row r="12">
          <cell r="B12" t="str">
            <v>Детский сад № 108</v>
          </cell>
        </row>
        <row r="13">
          <cell r="B13" t="str">
            <v xml:space="preserve"> Детский сад № 11</v>
          </cell>
        </row>
        <row r="14">
          <cell r="B14" t="str">
            <v>Детский сад № 118</v>
          </cell>
        </row>
        <row r="15">
          <cell r="B15" t="str">
            <v>Детский сад № 131</v>
          </cell>
        </row>
        <row r="16">
          <cell r="B16" t="str">
            <v>Детский сад № 133</v>
          </cell>
        </row>
        <row r="17">
          <cell r="B17" t="str">
            <v>Детский сад № 140</v>
          </cell>
        </row>
        <row r="18">
          <cell r="B18" t="str">
            <v>Детский сад № 144</v>
          </cell>
        </row>
        <row r="19">
          <cell r="B19" t="str">
            <v>Детский сад № 150</v>
          </cell>
        </row>
        <row r="20">
          <cell r="B20" t="str">
            <v xml:space="preserve"> Детский сад № 158</v>
          </cell>
        </row>
        <row r="21">
          <cell r="B21" t="str">
            <v xml:space="preserve"> Детский сад № 165</v>
          </cell>
        </row>
        <row r="22">
          <cell r="B22" t="str">
            <v xml:space="preserve"> Детский сад № 172</v>
          </cell>
        </row>
        <row r="23">
          <cell r="B23" t="str">
            <v xml:space="preserve"> Детский сад № 175</v>
          </cell>
        </row>
        <row r="24">
          <cell r="B24" t="str">
            <v xml:space="preserve"> Детский сад № 178</v>
          </cell>
        </row>
        <row r="25">
          <cell r="B25" t="str">
            <v xml:space="preserve"> Детский сад № 18</v>
          </cell>
        </row>
        <row r="26">
          <cell r="B26" t="str">
            <v xml:space="preserve"> Детский сад № 182</v>
          </cell>
        </row>
        <row r="27">
          <cell r="B27" t="str">
            <v xml:space="preserve"> Детский сад № 186</v>
          </cell>
        </row>
        <row r="28">
          <cell r="B28" t="str">
            <v xml:space="preserve"> Детский сад № 190</v>
          </cell>
        </row>
        <row r="29">
          <cell r="B29" t="str">
            <v xml:space="preserve"> Детский сад № 196</v>
          </cell>
        </row>
        <row r="30">
          <cell r="B30" t="str">
            <v xml:space="preserve"> Детский сад № 2</v>
          </cell>
        </row>
        <row r="31">
          <cell r="B31" t="str">
            <v xml:space="preserve"> Детский сад № 22</v>
          </cell>
        </row>
        <row r="32">
          <cell r="B32" t="str">
            <v xml:space="preserve"> Детский сад № 200</v>
          </cell>
        </row>
        <row r="33">
          <cell r="B33" t="str">
            <v xml:space="preserve"> Детский сад № 206</v>
          </cell>
        </row>
        <row r="34">
          <cell r="B34" t="str">
            <v xml:space="preserve"> Детский сад № 208</v>
          </cell>
        </row>
        <row r="35">
          <cell r="B35" t="str">
            <v xml:space="preserve"> Детский сад № 212</v>
          </cell>
        </row>
        <row r="36">
          <cell r="B36" t="str">
            <v xml:space="preserve"> Детский сад № 214</v>
          </cell>
        </row>
        <row r="37">
          <cell r="B37" t="str">
            <v xml:space="preserve"> Детский сад № 215</v>
          </cell>
        </row>
        <row r="38">
          <cell r="B38" t="str">
            <v xml:space="preserve"> Детский сад № 216</v>
          </cell>
        </row>
        <row r="39">
          <cell r="B39" t="str">
            <v xml:space="preserve"> Детский сад № 222</v>
          </cell>
        </row>
        <row r="40">
          <cell r="B40" t="str">
            <v xml:space="preserve"> Детский сад № 224</v>
          </cell>
        </row>
        <row r="41">
          <cell r="B41" t="str">
            <v xml:space="preserve"> Детский сад № 226</v>
          </cell>
        </row>
        <row r="42">
          <cell r="B42" t="str">
            <v xml:space="preserve"> Детский сад № 229</v>
          </cell>
        </row>
        <row r="43">
          <cell r="B43" t="str">
            <v xml:space="preserve"> Детский сад № 231</v>
          </cell>
        </row>
        <row r="44">
          <cell r="B44" t="str">
            <v xml:space="preserve"> Детский сад № 233</v>
          </cell>
        </row>
        <row r="45">
          <cell r="B45" t="str">
            <v xml:space="preserve"> Детский сад № 237</v>
          </cell>
        </row>
        <row r="46">
          <cell r="B46" t="str">
            <v xml:space="preserve"> Детский сад № 238</v>
          </cell>
        </row>
        <row r="47">
          <cell r="B47" t="str">
            <v xml:space="preserve"> Детский сад № 240</v>
          </cell>
        </row>
        <row r="48">
          <cell r="B48" t="str">
            <v xml:space="preserve"> Детский сад № 242</v>
          </cell>
        </row>
        <row r="49">
          <cell r="B49" t="str">
            <v xml:space="preserve"> Детский сад № 248</v>
          </cell>
        </row>
        <row r="50">
          <cell r="B50" t="str">
            <v xml:space="preserve"> Детский сад № 249</v>
          </cell>
        </row>
        <row r="51">
          <cell r="B51" t="str">
            <v xml:space="preserve"> Детский сад № 251</v>
          </cell>
        </row>
        <row r="52">
          <cell r="B52" t="str">
            <v xml:space="preserve"> Детский сад № 26</v>
          </cell>
        </row>
        <row r="53">
          <cell r="B53" t="str">
            <v xml:space="preserve"> Детский сад № 261</v>
          </cell>
        </row>
        <row r="54">
          <cell r="B54" t="str">
            <v xml:space="preserve"> Детский сад № 263</v>
          </cell>
        </row>
        <row r="55">
          <cell r="B55" t="str">
            <v xml:space="preserve"> Детский сад № 266</v>
          </cell>
        </row>
        <row r="56">
          <cell r="B56" t="str">
            <v xml:space="preserve"> Детский сад № 268</v>
          </cell>
        </row>
        <row r="57">
          <cell r="B57" t="str">
            <v xml:space="preserve"> Детский сад № 33</v>
          </cell>
        </row>
        <row r="58">
          <cell r="B58" t="str">
            <v xml:space="preserve"> Детский сад № 35</v>
          </cell>
        </row>
        <row r="59">
          <cell r="B59" t="str">
            <v xml:space="preserve"> Детский сад № 41</v>
          </cell>
        </row>
        <row r="60">
          <cell r="B60" t="str">
            <v xml:space="preserve"> Детский сад № 42</v>
          </cell>
        </row>
        <row r="61">
          <cell r="B61" t="str">
            <v xml:space="preserve"> Детский сад № 44</v>
          </cell>
        </row>
        <row r="62">
          <cell r="B62" t="str">
            <v xml:space="preserve"> Детский сад № 48</v>
          </cell>
        </row>
        <row r="63">
          <cell r="B63" t="str">
            <v xml:space="preserve"> Детский сад № 5</v>
          </cell>
        </row>
        <row r="64">
          <cell r="B64" t="str">
            <v xml:space="preserve"> Детский сад № 54</v>
          </cell>
        </row>
        <row r="65">
          <cell r="B65" t="str">
            <v xml:space="preserve"> Детский сад № 55</v>
          </cell>
        </row>
        <row r="66">
          <cell r="B66" t="str">
            <v xml:space="preserve"> Детский сад № 58</v>
          </cell>
        </row>
        <row r="67">
          <cell r="B67" t="str">
            <v xml:space="preserve"> Детский сад № 6</v>
          </cell>
        </row>
        <row r="68">
          <cell r="B68" t="str">
            <v xml:space="preserve"> Детский сад № 7</v>
          </cell>
        </row>
        <row r="69">
          <cell r="B69" t="str">
            <v xml:space="preserve"> Детский сад № 70</v>
          </cell>
        </row>
        <row r="70">
          <cell r="B70" t="str">
            <v xml:space="preserve"> Детский сад № 74</v>
          </cell>
        </row>
        <row r="71">
          <cell r="B71" t="str">
            <v xml:space="preserve"> Детский сад № 80</v>
          </cell>
        </row>
        <row r="72">
          <cell r="B72" t="str">
            <v xml:space="preserve"> Детский сад № 88</v>
          </cell>
        </row>
        <row r="73">
          <cell r="B73" t="str">
            <v xml:space="preserve"> Детский сад № 9</v>
          </cell>
        </row>
        <row r="74">
          <cell r="B74" t="str">
            <v>Детский дом "Остров надежды"</v>
          </cell>
        </row>
        <row r="75">
          <cell r="B75" t="str">
            <v>Детский дом "Ровесник"</v>
          </cell>
        </row>
        <row r="76">
          <cell r="B76" t="str">
            <v>ДОД "Флагман"</v>
          </cell>
        </row>
        <row r="77">
          <cell r="B77" t="str">
            <v>Спорт. школа № 1</v>
          </cell>
        </row>
        <row r="78">
          <cell r="B78" t="str">
            <v>Спец. школа № 20</v>
          </cell>
        </row>
        <row r="79">
          <cell r="B79" t="str">
            <v>Интернат № 38</v>
          </cell>
        </row>
        <row r="80">
          <cell r="B80" t="str">
            <v>Лицей № 11</v>
          </cell>
        </row>
        <row r="81">
          <cell r="B81" t="str">
            <v>Лицей № 111</v>
          </cell>
        </row>
        <row r="82">
          <cell r="B82" t="str">
            <v>Лицей № 34</v>
          </cell>
        </row>
        <row r="83">
          <cell r="B83" t="str">
            <v>Лицей № 84</v>
          </cell>
        </row>
        <row r="84">
          <cell r="B84" t="str">
            <v>ЦРЛ</v>
          </cell>
        </row>
        <row r="85">
          <cell r="B85" t="str">
            <v>ЦДиК</v>
          </cell>
        </row>
        <row r="86">
          <cell r="B86" t="str">
            <v>ЦБ</v>
          </cell>
        </row>
        <row r="87">
          <cell r="B87" t="str">
            <v>Школа № 101</v>
          </cell>
        </row>
        <row r="88">
          <cell r="B88" t="str">
            <v>Школа № 103</v>
          </cell>
        </row>
        <row r="89">
          <cell r="B89" t="str">
            <v>Школа № 106</v>
          </cell>
        </row>
        <row r="90">
          <cell r="B90" t="str">
            <v>Школа № 12</v>
          </cell>
        </row>
        <row r="91">
          <cell r="B91" t="str">
            <v>Школа № 16</v>
          </cell>
        </row>
        <row r="92">
          <cell r="B92" t="str">
            <v>Школа № 2</v>
          </cell>
        </row>
        <row r="93">
          <cell r="B93" t="str">
            <v>Школа № 26</v>
          </cell>
        </row>
        <row r="94">
          <cell r="B94" t="str">
            <v>Школа № 31</v>
          </cell>
        </row>
        <row r="95">
          <cell r="B95" t="str">
            <v>Школа № 4</v>
          </cell>
        </row>
        <row r="96">
          <cell r="B96" t="str">
            <v>Школа № 41</v>
          </cell>
        </row>
        <row r="97">
          <cell r="B97" t="str">
            <v>Школа № 52</v>
          </cell>
        </row>
        <row r="98">
          <cell r="B98" t="str">
            <v>Школа № 55</v>
          </cell>
        </row>
        <row r="99">
          <cell r="B99" t="str">
            <v>Школа № 67</v>
          </cell>
        </row>
        <row r="100">
          <cell r="B100" t="str">
            <v>Школа № 72</v>
          </cell>
        </row>
        <row r="101">
          <cell r="B101" t="str">
            <v>Школа № 91</v>
          </cell>
        </row>
        <row r="102">
          <cell r="B102" t="str">
            <v>Школа № 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"/>
      <sheetName val="реестр "/>
      <sheetName val="поставщики"/>
    </sheetNames>
    <sheetDataSet>
      <sheetData sheetId="0">
        <row r="2">
          <cell r="B2" t="str">
            <v>ВСЦ "Патриот"</v>
          </cell>
        </row>
        <row r="3">
          <cell r="B3" t="str">
            <v>ВСШ № 1</v>
          </cell>
        </row>
        <row r="4">
          <cell r="B4" t="str">
            <v>Гимназия № 17</v>
          </cell>
        </row>
        <row r="5">
          <cell r="B5" t="str">
            <v>Гимназия № 44</v>
          </cell>
        </row>
        <row r="6">
          <cell r="B6" t="str">
            <v>Гимназия № 48</v>
          </cell>
        </row>
        <row r="7">
          <cell r="B7" t="str">
            <v>Гимназия № 62</v>
          </cell>
        </row>
        <row r="8">
          <cell r="B8" t="str">
            <v>Гимназия № 70</v>
          </cell>
        </row>
        <row r="9">
          <cell r="B9" t="str">
            <v>ГСЮН</v>
          </cell>
        </row>
        <row r="10">
          <cell r="B10" t="str">
            <v xml:space="preserve"> Детский сад № 1</v>
          </cell>
        </row>
        <row r="11">
          <cell r="B11" t="str">
            <v xml:space="preserve"> Детский сад № 10</v>
          </cell>
        </row>
        <row r="12">
          <cell r="B12" t="str">
            <v>Детский сад № 108</v>
          </cell>
        </row>
        <row r="13">
          <cell r="B13" t="str">
            <v xml:space="preserve"> Детский сад № 11</v>
          </cell>
        </row>
        <row r="14">
          <cell r="B14" t="str">
            <v>Детский сад № 118</v>
          </cell>
        </row>
        <row r="15">
          <cell r="B15" t="str">
            <v>Детский сад № 131</v>
          </cell>
        </row>
        <row r="16">
          <cell r="B16" t="str">
            <v>Детский сад № 133</v>
          </cell>
        </row>
        <row r="17">
          <cell r="B17" t="str">
            <v>Детский сад № 140</v>
          </cell>
        </row>
        <row r="18">
          <cell r="B18" t="str">
            <v>Детский сад № 144</v>
          </cell>
        </row>
        <row r="19">
          <cell r="B19" t="str">
            <v>Детский сад № 150</v>
          </cell>
        </row>
        <row r="20">
          <cell r="B20" t="str">
            <v xml:space="preserve"> Детский сад № 158</v>
          </cell>
        </row>
        <row r="21">
          <cell r="B21" t="str">
            <v xml:space="preserve"> Детский сад № 165</v>
          </cell>
        </row>
        <row r="22">
          <cell r="B22" t="str">
            <v xml:space="preserve"> Детский сад № 172</v>
          </cell>
        </row>
        <row r="23">
          <cell r="B23" t="str">
            <v xml:space="preserve"> Детский сад № 175</v>
          </cell>
        </row>
        <row r="24">
          <cell r="B24" t="str">
            <v xml:space="preserve"> Детский сад № 178</v>
          </cell>
        </row>
        <row r="25">
          <cell r="B25" t="str">
            <v xml:space="preserve"> Детский сад № 18</v>
          </cell>
        </row>
        <row r="26">
          <cell r="B26" t="str">
            <v xml:space="preserve"> Детский сад № 182</v>
          </cell>
        </row>
        <row r="27">
          <cell r="B27" t="str">
            <v xml:space="preserve"> Детский сад № 186</v>
          </cell>
        </row>
        <row r="28">
          <cell r="B28" t="str">
            <v xml:space="preserve"> Детский сад № 190</v>
          </cell>
        </row>
        <row r="29">
          <cell r="B29" t="str">
            <v xml:space="preserve"> Детский сад № 196</v>
          </cell>
        </row>
        <row r="30">
          <cell r="B30" t="str">
            <v xml:space="preserve"> Детский сад № 2</v>
          </cell>
        </row>
        <row r="31">
          <cell r="B31" t="str">
            <v xml:space="preserve"> Детский сад № 22</v>
          </cell>
        </row>
        <row r="32">
          <cell r="B32" t="str">
            <v xml:space="preserve"> Детский сад № 200</v>
          </cell>
        </row>
        <row r="33">
          <cell r="B33" t="str">
            <v xml:space="preserve"> Детский сад № 206</v>
          </cell>
        </row>
        <row r="34">
          <cell r="B34" t="str">
            <v xml:space="preserve"> Детский сад № 208</v>
          </cell>
        </row>
        <row r="35">
          <cell r="B35" t="str">
            <v xml:space="preserve"> Детский сад № 212</v>
          </cell>
        </row>
        <row r="36">
          <cell r="B36" t="str">
            <v xml:space="preserve"> Детский сад № 214</v>
          </cell>
        </row>
        <row r="37">
          <cell r="B37" t="str">
            <v xml:space="preserve"> Детский сад № 215</v>
          </cell>
        </row>
        <row r="38">
          <cell r="B38" t="str">
            <v xml:space="preserve"> Детский сад № 216</v>
          </cell>
        </row>
        <row r="39">
          <cell r="B39" t="str">
            <v xml:space="preserve"> Детский сад № 222</v>
          </cell>
        </row>
        <row r="40">
          <cell r="B40" t="str">
            <v xml:space="preserve"> Детский сад № 224</v>
          </cell>
        </row>
        <row r="41">
          <cell r="B41" t="str">
            <v xml:space="preserve"> Детский сад № 226</v>
          </cell>
        </row>
        <row r="42">
          <cell r="B42" t="str">
            <v xml:space="preserve"> Детский сад № 229</v>
          </cell>
        </row>
        <row r="43">
          <cell r="B43" t="str">
            <v xml:space="preserve"> Детский сад № 231</v>
          </cell>
        </row>
        <row r="44">
          <cell r="B44" t="str">
            <v xml:space="preserve"> Детский сад № 233</v>
          </cell>
        </row>
        <row r="45">
          <cell r="B45" t="str">
            <v xml:space="preserve"> Детский сад № 237</v>
          </cell>
        </row>
        <row r="46">
          <cell r="B46" t="str">
            <v xml:space="preserve"> Детский сад № 238</v>
          </cell>
        </row>
        <row r="47">
          <cell r="B47" t="str">
            <v xml:space="preserve"> Детский сад № 240</v>
          </cell>
        </row>
        <row r="48">
          <cell r="B48" t="str">
            <v xml:space="preserve"> Детский сад № 242</v>
          </cell>
        </row>
        <row r="49">
          <cell r="B49" t="str">
            <v xml:space="preserve"> Детский сад № 248</v>
          </cell>
        </row>
        <row r="50">
          <cell r="B50" t="str">
            <v xml:space="preserve"> Детский сад № 249</v>
          </cell>
        </row>
        <row r="51">
          <cell r="B51" t="str">
            <v xml:space="preserve"> Детский сад № 251</v>
          </cell>
        </row>
        <row r="52">
          <cell r="B52" t="str">
            <v xml:space="preserve"> Детский сад № 26</v>
          </cell>
        </row>
        <row r="53">
          <cell r="B53" t="str">
            <v xml:space="preserve"> Детский сад № 261</v>
          </cell>
        </row>
        <row r="54">
          <cell r="B54" t="str">
            <v xml:space="preserve"> Детский сад № 263</v>
          </cell>
        </row>
        <row r="55">
          <cell r="B55" t="str">
            <v xml:space="preserve"> Детский сад № 266</v>
          </cell>
        </row>
        <row r="56">
          <cell r="B56" t="str">
            <v xml:space="preserve"> Детский сад № 268</v>
          </cell>
        </row>
        <row r="57">
          <cell r="B57" t="str">
            <v xml:space="preserve"> Детский сад № 33</v>
          </cell>
        </row>
        <row r="58">
          <cell r="B58" t="str">
            <v xml:space="preserve"> Детский сад № 35</v>
          </cell>
        </row>
        <row r="59">
          <cell r="B59" t="str">
            <v xml:space="preserve"> Детский сад № 41</v>
          </cell>
        </row>
        <row r="60">
          <cell r="B60" t="str">
            <v xml:space="preserve"> Детский сад № 42</v>
          </cell>
        </row>
        <row r="61">
          <cell r="B61" t="str">
            <v xml:space="preserve"> Детский сад № 44</v>
          </cell>
        </row>
        <row r="62">
          <cell r="B62" t="str">
            <v xml:space="preserve"> Детский сад № 48</v>
          </cell>
        </row>
        <row r="63">
          <cell r="B63" t="str">
            <v xml:space="preserve"> Детский сад № 5</v>
          </cell>
        </row>
        <row r="64">
          <cell r="B64" t="str">
            <v xml:space="preserve"> Детский сад № 54</v>
          </cell>
        </row>
        <row r="65">
          <cell r="B65" t="str">
            <v xml:space="preserve"> Детский сад № 55</v>
          </cell>
        </row>
        <row r="66">
          <cell r="B66" t="str">
            <v xml:space="preserve"> Детский сад № 58</v>
          </cell>
        </row>
        <row r="67">
          <cell r="B67" t="str">
            <v xml:space="preserve"> Детский сад № 6</v>
          </cell>
        </row>
        <row r="68">
          <cell r="B68" t="str">
            <v xml:space="preserve"> Детский сад № 7</v>
          </cell>
        </row>
        <row r="69">
          <cell r="B69" t="str">
            <v xml:space="preserve"> Детский сад № 70</v>
          </cell>
        </row>
        <row r="70">
          <cell r="B70" t="str">
            <v xml:space="preserve"> Детский сад № 74</v>
          </cell>
        </row>
        <row r="71">
          <cell r="B71" t="str">
            <v xml:space="preserve"> Детский сад № 80</v>
          </cell>
        </row>
        <row r="72">
          <cell r="B72" t="str">
            <v xml:space="preserve"> Детский сад № 88</v>
          </cell>
        </row>
        <row r="73">
          <cell r="B73" t="str">
            <v xml:space="preserve"> Детский сад № 9</v>
          </cell>
        </row>
        <row r="74">
          <cell r="B74" t="str">
            <v>Детский дом "Остров надежды"</v>
          </cell>
        </row>
        <row r="75">
          <cell r="B75" t="str">
            <v>Детский дом "Ровесник"</v>
          </cell>
        </row>
        <row r="76">
          <cell r="B76" t="str">
            <v>ДОД "Флагман"</v>
          </cell>
        </row>
        <row r="77">
          <cell r="B77" t="str">
            <v>Спорт. школа № 1</v>
          </cell>
        </row>
        <row r="78">
          <cell r="B78" t="str">
            <v>Спец. школа № 20</v>
          </cell>
        </row>
        <row r="79">
          <cell r="B79" t="str">
            <v>Интернат № 38</v>
          </cell>
        </row>
        <row r="80">
          <cell r="B80" t="str">
            <v>Лицей № 11</v>
          </cell>
        </row>
        <row r="81">
          <cell r="B81" t="str">
            <v>Лицей № 111</v>
          </cell>
        </row>
        <row r="82">
          <cell r="B82" t="str">
            <v>Лицей № 34</v>
          </cell>
        </row>
        <row r="83">
          <cell r="B83" t="str">
            <v>Лицей № 84</v>
          </cell>
        </row>
        <row r="84">
          <cell r="B84" t="str">
            <v>ЦРЛ</v>
          </cell>
        </row>
        <row r="85">
          <cell r="B85" t="str">
            <v>ЦДиК</v>
          </cell>
        </row>
        <row r="86">
          <cell r="B86" t="str">
            <v>ЦБ</v>
          </cell>
        </row>
        <row r="87">
          <cell r="B87" t="str">
            <v>Школа № 101</v>
          </cell>
        </row>
        <row r="88">
          <cell r="B88" t="str">
            <v>Школа № 103</v>
          </cell>
        </row>
        <row r="89">
          <cell r="B89" t="str">
            <v>Школа № 106</v>
          </cell>
        </row>
        <row r="90">
          <cell r="B90" t="str">
            <v>Школа № 12</v>
          </cell>
        </row>
        <row r="91">
          <cell r="B91" t="str">
            <v>Школа № 16</v>
          </cell>
        </row>
        <row r="92">
          <cell r="B92" t="str">
            <v>Школа № 2</v>
          </cell>
        </row>
        <row r="93">
          <cell r="B93" t="str">
            <v>Школа № 26</v>
          </cell>
        </row>
        <row r="94">
          <cell r="B94" t="str">
            <v>Школа № 31</v>
          </cell>
        </row>
        <row r="95">
          <cell r="B95" t="str">
            <v>Школа № 4</v>
          </cell>
        </row>
        <row r="96">
          <cell r="B96" t="str">
            <v>Школа № 41</v>
          </cell>
        </row>
        <row r="97">
          <cell r="B97" t="str">
            <v>Школа № 52</v>
          </cell>
        </row>
        <row r="98">
          <cell r="B98" t="str">
            <v>Школа № 55</v>
          </cell>
        </row>
        <row r="99">
          <cell r="B99" t="str">
            <v>Школа № 67</v>
          </cell>
        </row>
        <row r="100">
          <cell r="B100" t="str">
            <v>Школа № 72</v>
          </cell>
        </row>
        <row r="101">
          <cell r="B101" t="str">
            <v>Школа № 91</v>
          </cell>
        </row>
        <row r="102">
          <cell r="B102" t="str">
            <v>Школа № 97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№10"/>
      <sheetName val="КОИН"/>
      <sheetName val="ксз"/>
      <sheetName val="здрав"/>
      <sheetName val="адм города"/>
    </sheetNames>
    <sheetDataSet>
      <sheetData sheetId="0"/>
      <sheetData sheetId="1">
        <row r="10">
          <cell r="B10">
            <v>24</v>
          </cell>
          <cell r="C10">
            <v>37201</v>
          </cell>
          <cell r="D10">
            <v>669</v>
          </cell>
          <cell r="E10">
            <v>22236</v>
          </cell>
          <cell r="F10">
            <v>0</v>
          </cell>
          <cell r="G10">
            <v>0</v>
          </cell>
        </row>
        <row r="11">
          <cell r="B11">
            <v>18</v>
          </cell>
          <cell r="C11">
            <v>12272</v>
          </cell>
          <cell r="D11">
            <v>224</v>
          </cell>
          <cell r="E11">
            <v>10012</v>
          </cell>
          <cell r="F11">
            <v>0</v>
          </cell>
          <cell r="G11">
            <v>0</v>
          </cell>
        </row>
        <row r="12">
          <cell r="B12">
            <v>41</v>
          </cell>
          <cell r="C12">
            <v>50837</v>
          </cell>
          <cell r="D12">
            <v>678</v>
          </cell>
          <cell r="E12">
            <v>46474</v>
          </cell>
          <cell r="F12">
            <v>0</v>
          </cell>
          <cell r="G12">
            <v>0</v>
          </cell>
        </row>
      </sheetData>
      <sheetData sheetId="2">
        <row r="10">
          <cell r="B10">
            <v>35</v>
          </cell>
          <cell r="C10">
            <v>1624.2199999999998</v>
          </cell>
          <cell r="D10">
            <v>31</v>
          </cell>
          <cell r="E10">
            <v>1063.3499999999999</v>
          </cell>
        </row>
        <row r="11">
          <cell r="B11">
            <v>10</v>
          </cell>
          <cell r="C11">
            <v>630.47</v>
          </cell>
          <cell r="D11">
            <v>6</v>
          </cell>
          <cell r="E11">
            <v>294.31</v>
          </cell>
        </row>
        <row r="12">
          <cell r="B12">
            <v>83</v>
          </cell>
          <cell r="C12">
            <v>4960.2700000000004</v>
          </cell>
          <cell r="D12">
            <v>70</v>
          </cell>
          <cell r="E12">
            <v>3466.67</v>
          </cell>
          <cell r="F12">
            <v>1</v>
          </cell>
          <cell r="G12">
            <v>29.41</v>
          </cell>
        </row>
      </sheetData>
      <sheetData sheetId="3"/>
      <sheetData sheetId="4">
        <row r="10">
          <cell r="B10" t="str">
            <v>0</v>
          </cell>
          <cell r="C10" t="str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0</v>
          </cell>
          <cell r="C11" t="str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 t="str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mailto:nkzdetsad76@yandex.ru" TargetMode="External"/><Relationship Id="rId117" Type="http://schemas.openxmlformats.org/officeDocument/2006/relationships/hyperlink" Target="mailto:School-mmm@mail.ru" TargetMode="External"/><Relationship Id="rId21" Type="http://schemas.openxmlformats.org/officeDocument/2006/relationships/hyperlink" Target="mailto:info@gkh-nk.ru" TargetMode="External"/><Relationship Id="rId42" Type="http://schemas.openxmlformats.org/officeDocument/2006/relationships/hyperlink" Target="mailto:kindergarden193@mail.ru" TargetMode="External"/><Relationship Id="rId47" Type="http://schemas.openxmlformats.org/officeDocument/2006/relationships/hyperlink" Target="mailto:sibirochka207@yandex.ru" TargetMode="External"/><Relationship Id="rId63" Type="http://schemas.openxmlformats.org/officeDocument/2006/relationships/hyperlink" Target="mailto:ddt4_nkz@mail.ru" TargetMode="External"/><Relationship Id="rId68" Type="http://schemas.openxmlformats.org/officeDocument/2006/relationships/hyperlink" Target="mailto:dou65_nkz@mail.ru" TargetMode="External"/><Relationship Id="rId84" Type="http://schemas.openxmlformats.org/officeDocument/2006/relationships/hyperlink" Target="mailto:rjabinka276@mail.ru" TargetMode="External"/><Relationship Id="rId89" Type="http://schemas.openxmlformats.org/officeDocument/2006/relationships/hyperlink" Target="mailto:annazimn@mail.ru" TargetMode="External"/><Relationship Id="rId112" Type="http://schemas.openxmlformats.org/officeDocument/2006/relationships/hyperlink" Target="mailto:dou-125@yandex.ru" TargetMode="External"/><Relationship Id="rId133" Type="http://schemas.openxmlformats.org/officeDocument/2006/relationships/hyperlink" Target="mailto:mail@dtkrupskoy.ru" TargetMode="External"/><Relationship Id="rId138" Type="http://schemas.openxmlformats.org/officeDocument/2006/relationships/hyperlink" Target="mailto:sckooldom74@mail.ru" TargetMode="External"/><Relationship Id="rId154" Type="http://schemas.openxmlformats.org/officeDocument/2006/relationships/hyperlink" Target="mailto:sch101nov@mail.ru" TargetMode="External"/><Relationship Id="rId159" Type="http://schemas.openxmlformats.org/officeDocument/2006/relationships/hyperlink" Target="mailto:doroginov@bk.ru" TargetMode="External"/><Relationship Id="rId16" Type="http://schemas.openxmlformats.org/officeDocument/2006/relationships/hyperlink" Target="mailto:cpdnk@yandekc.ru" TargetMode="External"/><Relationship Id="rId107" Type="http://schemas.openxmlformats.org/officeDocument/2006/relationships/hyperlink" Target="mailto:mdouds19@mail.ru" TargetMode="External"/><Relationship Id="rId11" Type="http://schemas.openxmlformats.org/officeDocument/2006/relationships/hyperlink" Target="mailto:kcsonzrnvkz@yandex.ru" TargetMode="External"/><Relationship Id="rId32" Type="http://schemas.openxmlformats.org/officeDocument/2006/relationships/hyperlink" Target="mailto:detsad156@yandex.ru" TargetMode="External"/><Relationship Id="rId37" Type="http://schemas.openxmlformats.org/officeDocument/2006/relationships/hyperlink" Target="mailto:det.sad-169@mail.ru" TargetMode="External"/><Relationship Id="rId53" Type="http://schemas.openxmlformats.org/officeDocument/2006/relationships/hyperlink" Target="mailto:sh18nvkz@yandex.ru" TargetMode="External"/><Relationship Id="rId58" Type="http://schemas.openxmlformats.org/officeDocument/2006/relationships/hyperlink" Target="mailto:shkolabv49@yandex.ru" TargetMode="External"/><Relationship Id="rId74" Type="http://schemas.openxmlformats.org/officeDocument/2006/relationships/hyperlink" Target="mailto:detskijjsad452011@yandex.ru" TargetMode="External"/><Relationship Id="rId79" Type="http://schemas.openxmlformats.org/officeDocument/2006/relationships/hyperlink" Target="mailto:alenyshka114@mail.ru" TargetMode="External"/><Relationship Id="rId102" Type="http://schemas.openxmlformats.org/officeDocument/2006/relationships/hyperlink" Target="mailto:pritomsc28@mail.ru" TargetMode="External"/><Relationship Id="rId123" Type="http://schemas.openxmlformats.org/officeDocument/2006/relationships/hyperlink" Target="mailto:elena-d.s.137@rambler.ru" TargetMode="External"/><Relationship Id="rId128" Type="http://schemas.openxmlformats.org/officeDocument/2006/relationships/hyperlink" Target="mailto:shkola78.lapina@mail.ru" TargetMode="External"/><Relationship Id="rId144" Type="http://schemas.openxmlformats.org/officeDocument/2006/relationships/hyperlink" Target="mailto:nata20-07@mail.ru" TargetMode="External"/><Relationship Id="rId149" Type="http://schemas.openxmlformats.org/officeDocument/2006/relationships/hyperlink" Target="mailto:detskiysad261@rambler.ru" TargetMode="External"/><Relationship Id="rId5" Type="http://schemas.openxmlformats.org/officeDocument/2006/relationships/hyperlink" Target="mailto:sportkomnk@yandex.ru" TargetMode="External"/><Relationship Id="rId90" Type="http://schemas.openxmlformats.org/officeDocument/2006/relationships/hyperlink" Target="mailto:ds239nov@mail.ru" TargetMode="External"/><Relationship Id="rId95" Type="http://schemas.openxmlformats.org/officeDocument/2006/relationships/hyperlink" Target="mailto:school_56@mail.ru" TargetMode="External"/><Relationship Id="rId160" Type="http://schemas.openxmlformats.org/officeDocument/2006/relationships/hyperlink" Target="mailto:Sizis_nk@mail.ru" TargetMode="External"/><Relationship Id="rId165" Type="http://schemas.openxmlformats.org/officeDocument/2006/relationships/comments" Target="../comments1.xml"/><Relationship Id="rId22" Type="http://schemas.openxmlformats.org/officeDocument/2006/relationships/hyperlink" Target="mailto:volodina_op@mail.ru" TargetMode="External"/><Relationship Id="rId27" Type="http://schemas.openxmlformats.org/officeDocument/2006/relationships/hyperlink" Target="mailto:podsnejnik69@mail.ru" TargetMode="External"/><Relationship Id="rId43" Type="http://schemas.openxmlformats.org/officeDocument/2006/relationships/hyperlink" Target="mailto:detsad194@yandex.ru" TargetMode="External"/><Relationship Id="rId48" Type="http://schemas.openxmlformats.org/officeDocument/2006/relationships/hyperlink" Target="mailto:nezavitin@gmail.com" TargetMode="External"/><Relationship Id="rId64" Type="http://schemas.openxmlformats.org/officeDocument/2006/relationships/hyperlink" Target="mailto:syn2-nk@mail.ru" TargetMode="External"/><Relationship Id="rId69" Type="http://schemas.openxmlformats.org/officeDocument/2006/relationships/hyperlink" Target="mailto:dd95@rambler.ru" TargetMode="External"/><Relationship Id="rId113" Type="http://schemas.openxmlformats.org/officeDocument/2006/relationships/hyperlink" Target="mailto:ds259@bk.ru" TargetMode="External"/><Relationship Id="rId118" Type="http://schemas.openxmlformats.org/officeDocument/2006/relationships/hyperlink" Target="mailto:school110@list.ru" TargetMode="External"/><Relationship Id="rId134" Type="http://schemas.openxmlformats.org/officeDocument/2006/relationships/hyperlink" Target="mailto:matyuqina.i@mail.ru" TargetMode="External"/><Relationship Id="rId139" Type="http://schemas.openxmlformats.org/officeDocument/2006/relationships/hyperlink" Target="mailto:ds.212@mail.ru" TargetMode="External"/><Relationship Id="rId80" Type="http://schemas.openxmlformats.org/officeDocument/2006/relationships/hyperlink" Target="mailto:123mdou@mail.ru" TargetMode="External"/><Relationship Id="rId85" Type="http://schemas.openxmlformats.org/officeDocument/2006/relationships/hyperlink" Target="mailto:school-6-nvkz@mail.ru" TargetMode="External"/><Relationship Id="rId150" Type="http://schemas.openxmlformats.org/officeDocument/2006/relationships/hyperlink" Target="mailto:ds158@bk.ru" TargetMode="External"/><Relationship Id="rId155" Type="http://schemas.openxmlformats.org/officeDocument/2006/relationships/hyperlink" Target="mailto:litcey111@yandex.ru" TargetMode="External"/><Relationship Id="rId12" Type="http://schemas.openxmlformats.org/officeDocument/2006/relationships/hyperlink" Target="mailto:beregn@bk.ru" TargetMode="External"/><Relationship Id="rId17" Type="http://schemas.openxmlformats.org/officeDocument/2006/relationships/hyperlink" Target="mailto:kumi@admnkz.info" TargetMode="External"/><Relationship Id="rId33" Type="http://schemas.openxmlformats.org/officeDocument/2006/relationships/hyperlink" Target="mailto:mdou147nvkz@yandex.ru" TargetMode="External"/><Relationship Id="rId38" Type="http://schemas.openxmlformats.org/officeDocument/2006/relationships/hyperlink" Target="mailto:bobkova173@mail.ru" TargetMode="External"/><Relationship Id="rId59" Type="http://schemas.openxmlformats.org/officeDocument/2006/relationships/hyperlink" Target="mailto:school79nvk@mail.ru" TargetMode="External"/><Relationship Id="rId103" Type="http://schemas.openxmlformats.org/officeDocument/2006/relationships/hyperlink" Target="mailto:shkola29@inbox.ru" TargetMode="External"/><Relationship Id="rId108" Type="http://schemas.openxmlformats.org/officeDocument/2006/relationships/hyperlink" Target="mailto:d_SAD97@mail.ru" TargetMode="External"/><Relationship Id="rId124" Type="http://schemas.openxmlformats.org/officeDocument/2006/relationships/hyperlink" Target="mailto:detsad188@mail.ru" TargetMode="External"/><Relationship Id="rId129" Type="http://schemas.openxmlformats.org/officeDocument/2006/relationships/hyperlink" Target="mailto:dc254@mail.ru" TargetMode="External"/><Relationship Id="rId54" Type="http://schemas.openxmlformats.org/officeDocument/2006/relationships/hyperlink" Target="mailto:samsung_52a@mail.ru" TargetMode="External"/><Relationship Id="rId70" Type="http://schemas.openxmlformats.org/officeDocument/2006/relationships/hyperlink" Target="mailto:scool81@yandex.ru" TargetMode="External"/><Relationship Id="rId75" Type="http://schemas.openxmlformats.org/officeDocument/2006/relationships/hyperlink" Target="mailto:detskijsad-15@yandex.ru" TargetMode="External"/><Relationship Id="rId91" Type="http://schemas.openxmlformats.org/officeDocument/2006/relationships/hyperlink" Target="mailto:mbdou96@mail.ru" TargetMode="External"/><Relationship Id="rId96" Type="http://schemas.openxmlformats.org/officeDocument/2006/relationships/hyperlink" Target="mailto:abashevo61@rambler.ru" TargetMode="External"/><Relationship Id="rId140" Type="http://schemas.openxmlformats.org/officeDocument/2006/relationships/hyperlink" Target="mailto:mdou222@mail.ru" TargetMode="External"/><Relationship Id="rId145" Type="http://schemas.openxmlformats.org/officeDocument/2006/relationships/hyperlink" Target="mailto:blindshool106@yandex.ru" TargetMode="External"/><Relationship Id="rId161" Type="http://schemas.openxmlformats.org/officeDocument/2006/relationships/hyperlink" Target="mailto:mkp_ehv@mail.ru" TargetMode="External"/><Relationship Id="rId1" Type="http://schemas.openxmlformats.org/officeDocument/2006/relationships/hyperlink" Target="mailto:udkh-pr@mail.ru" TargetMode="External"/><Relationship Id="rId6" Type="http://schemas.openxmlformats.org/officeDocument/2006/relationships/hyperlink" Target="mailto:gorsobr@admnkz.info" TargetMode="External"/><Relationship Id="rId15" Type="http://schemas.openxmlformats.org/officeDocument/2006/relationships/hyperlink" Target="mailto:doz9@mail.ru" TargetMode="External"/><Relationship Id="rId23" Type="http://schemas.openxmlformats.org/officeDocument/2006/relationships/hyperlink" Target="mailto:welcom61@mail.ru" TargetMode="External"/><Relationship Id="rId28" Type="http://schemas.openxmlformats.org/officeDocument/2006/relationships/hyperlink" Target="mailto:mdou91@mail.ru" TargetMode="External"/><Relationship Id="rId36" Type="http://schemas.openxmlformats.org/officeDocument/2006/relationships/hyperlink" Target="mailto:korablik168@mail.ru" TargetMode="External"/><Relationship Id="rId49" Type="http://schemas.openxmlformats.org/officeDocument/2006/relationships/hyperlink" Target="mailto:d-s-219@mail.ru" TargetMode="External"/><Relationship Id="rId57" Type="http://schemas.openxmlformats.org/officeDocument/2006/relationships/hyperlink" Target="mailto:sc46@bk.ru" TargetMode="External"/><Relationship Id="rId106" Type="http://schemas.openxmlformats.org/officeDocument/2006/relationships/hyperlink" Target="mailto:detskisad245@yandex.ru" TargetMode="External"/><Relationship Id="rId114" Type="http://schemas.openxmlformats.org/officeDocument/2006/relationships/hyperlink" Target="mailto:mbdou-20@mail.ru" TargetMode="External"/><Relationship Id="rId119" Type="http://schemas.openxmlformats.org/officeDocument/2006/relationships/hyperlink" Target="mailto:shkola.dush5@yandex.ru" TargetMode="External"/><Relationship Id="rId127" Type="http://schemas.openxmlformats.org/officeDocument/2006/relationships/hyperlink" Target="mailto:oss07@bk.ru" TargetMode="External"/><Relationship Id="rId10" Type="http://schemas.openxmlformats.org/officeDocument/2006/relationships/hyperlink" Target="mailto:kcson_3843@mail.ru" TargetMode="External"/><Relationship Id="rId31" Type="http://schemas.openxmlformats.org/officeDocument/2006/relationships/hyperlink" Target="mailto:doy-128@mail.ru" TargetMode="External"/><Relationship Id="rId44" Type="http://schemas.openxmlformats.org/officeDocument/2006/relationships/hyperlink" Target="mailto:detsad195@yandex.ru" TargetMode="External"/><Relationship Id="rId52" Type="http://schemas.openxmlformats.org/officeDocument/2006/relationships/hyperlink" Target="mailto:school5-nvkz@rambler.ru" TargetMode="External"/><Relationship Id="rId60" Type="http://schemas.openxmlformats.org/officeDocument/2006/relationships/hyperlink" Target="mailto:ru892007@rambler.ru" TargetMode="External"/><Relationship Id="rId65" Type="http://schemas.openxmlformats.org/officeDocument/2006/relationships/hyperlink" Target="mailto:dussh-3nvkz@mail.ru" TargetMode="External"/><Relationship Id="rId73" Type="http://schemas.openxmlformats.org/officeDocument/2006/relationships/hyperlink" Target="mailto:inessa612@mail.ru" TargetMode="External"/><Relationship Id="rId78" Type="http://schemas.openxmlformats.org/officeDocument/2006/relationships/hyperlink" Target="mailto:mbdou120@yandex.ru" TargetMode="External"/><Relationship Id="rId81" Type="http://schemas.openxmlformats.org/officeDocument/2006/relationships/hyperlink" Target="mailto:sadik279@rambler.ru" TargetMode="External"/><Relationship Id="rId86" Type="http://schemas.openxmlformats.org/officeDocument/2006/relationships/hyperlink" Target="mailto:schkola43-2014@yandex.ru" TargetMode="External"/><Relationship Id="rId94" Type="http://schemas.openxmlformats.org/officeDocument/2006/relationships/hyperlink" Target="mailto:school64@list.ru" TargetMode="External"/><Relationship Id="rId99" Type="http://schemas.openxmlformats.org/officeDocument/2006/relationships/hyperlink" Target="mailto:mdou-nk.ds37@yandex.ru" TargetMode="External"/><Relationship Id="rId101" Type="http://schemas.openxmlformats.org/officeDocument/2006/relationships/hyperlink" Target="mailto:skule831@rambler.ru" TargetMode="External"/><Relationship Id="rId122" Type="http://schemas.openxmlformats.org/officeDocument/2006/relationships/hyperlink" Target="mailto:cheburashka7518@rambler.ru" TargetMode="External"/><Relationship Id="rId130" Type="http://schemas.openxmlformats.org/officeDocument/2006/relationships/hyperlink" Target="mailto:mail@cbkoin.ru" TargetMode="External"/><Relationship Id="rId135" Type="http://schemas.openxmlformats.org/officeDocument/2006/relationships/hyperlink" Target="mailto:sk-80@yandex" TargetMode="External"/><Relationship Id="rId143" Type="http://schemas.openxmlformats.org/officeDocument/2006/relationships/hyperlink" Target="mailto:detdom5@inbox.ru" TargetMode="External"/><Relationship Id="rId148" Type="http://schemas.openxmlformats.org/officeDocument/2006/relationships/hyperlink" Target="mailto:detskisad140@yandex.ru" TargetMode="External"/><Relationship Id="rId151" Type="http://schemas.openxmlformats.org/officeDocument/2006/relationships/hyperlink" Target="mailto:dou237@mail.ru" TargetMode="External"/><Relationship Id="rId156" Type="http://schemas.openxmlformats.org/officeDocument/2006/relationships/hyperlink" Target="mailto:patriot_nvkz@mail.ru" TargetMode="External"/><Relationship Id="rId164" Type="http://schemas.openxmlformats.org/officeDocument/2006/relationships/vmlDrawing" Target="../drawings/vmlDrawing1.vml"/><Relationship Id="rId4" Type="http://schemas.openxmlformats.org/officeDocument/2006/relationships/hyperlink" Target="mailto:kuz_org@admnkz,info" TargetMode="External"/><Relationship Id="rId9" Type="http://schemas.openxmlformats.org/officeDocument/2006/relationships/hyperlink" Target="mailto:muslimova_80@mail.ru" TargetMode="External"/><Relationship Id="rId13" Type="http://schemas.openxmlformats.org/officeDocument/2006/relationships/hyperlink" Target="mailto:pstar2008@rambler.ru" TargetMode="External"/><Relationship Id="rId18" Type="http://schemas.openxmlformats.org/officeDocument/2006/relationships/hyperlink" Target="mailto:ilin_rn@admnkz.info" TargetMode="External"/><Relationship Id="rId39" Type="http://schemas.openxmlformats.org/officeDocument/2006/relationships/hyperlink" Target="mailto:mdoy177@yandex.ru" TargetMode="External"/><Relationship Id="rId109" Type="http://schemas.openxmlformats.org/officeDocument/2006/relationships/hyperlink" Target="mailto:detskisad243@mail.ru" TargetMode="External"/><Relationship Id="rId34" Type="http://schemas.openxmlformats.org/officeDocument/2006/relationships/hyperlink" Target="mailto:dou157@yandex.ru" TargetMode="External"/><Relationship Id="rId50" Type="http://schemas.openxmlformats.org/officeDocument/2006/relationships/hyperlink" Target="mailto:det_sad_221@mail.ru" TargetMode="External"/><Relationship Id="rId55" Type="http://schemas.openxmlformats.org/officeDocument/2006/relationships/hyperlink" Target="mailto:school_3300@mail.ru" TargetMode="External"/><Relationship Id="rId76" Type="http://schemas.openxmlformats.org/officeDocument/2006/relationships/hyperlink" Target="mailto:Tepliashina.Tanya@yandex.ru" TargetMode="External"/><Relationship Id="rId97" Type="http://schemas.openxmlformats.org/officeDocument/2006/relationships/hyperlink" Target="mailto:sut2-nkz@mail.ru" TargetMode="External"/><Relationship Id="rId104" Type="http://schemas.openxmlformats.org/officeDocument/2006/relationships/hyperlink" Target="mailto:mdou203@mail.ru" TargetMode="External"/><Relationship Id="rId120" Type="http://schemas.openxmlformats.org/officeDocument/2006/relationships/hyperlink" Target="mailto:mdoy84@gmail.ru" TargetMode="External"/><Relationship Id="rId125" Type="http://schemas.openxmlformats.org/officeDocument/2006/relationships/hyperlink" Target="mailto:specshkola58@yandex.ru" TargetMode="External"/><Relationship Id="rId141" Type="http://schemas.openxmlformats.org/officeDocument/2006/relationships/hyperlink" Target="mailto:sch38_nkz@mail.ru" TargetMode="External"/><Relationship Id="rId146" Type="http://schemas.openxmlformats.org/officeDocument/2006/relationships/hyperlink" Target="mailto:detskisad80@yandex.ru" TargetMode="External"/><Relationship Id="rId7" Type="http://schemas.openxmlformats.org/officeDocument/2006/relationships/hyperlink" Target="mailto:otd_contract@admnkz.info" TargetMode="External"/><Relationship Id="rId71" Type="http://schemas.openxmlformats.org/officeDocument/2006/relationships/hyperlink" Target="mailto:detsad4kv@mail.ru" TargetMode="External"/><Relationship Id="rId92" Type="http://schemas.openxmlformats.org/officeDocument/2006/relationships/hyperlink" Target="mailto:duts-ygolok@yandex.ru" TargetMode="External"/><Relationship Id="rId162" Type="http://schemas.openxmlformats.org/officeDocument/2006/relationships/hyperlink" Target="mailto:novotv@novotv,ru" TargetMode="External"/><Relationship Id="rId2" Type="http://schemas.openxmlformats.org/officeDocument/2006/relationships/hyperlink" Target="mailto:zav_org@admnkz.info" TargetMode="External"/><Relationship Id="rId29" Type="http://schemas.openxmlformats.org/officeDocument/2006/relationships/hyperlink" Target="mailto:ya.mdou103@yandex.ru" TargetMode="External"/><Relationship Id="rId24" Type="http://schemas.openxmlformats.org/officeDocument/2006/relationships/hyperlink" Target="mailto:mdoy632010@yandex.ru" TargetMode="External"/><Relationship Id="rId40" Type="http://schemas.openxmlformats.org/officeDocument/2006/relationships/hyperlink" Target="mailto:mbdoy184@yandex.ru" TargetMode="External"/><Relationship Id="rId45" Type="http://schemas.openxmlformats.org/officeDocument/2006/relationships/hyperlink" Target="mailto:teremok198@mail.ru" TargetMode="External"/><Relationship Id="rId66" Type="http://schemas.openxmlformats.org/officeDocument/2006/relationships/hyperlink" Target="mailto:cttmeridian@yandex.ru" TargetMode="External"/><Relationship Id="rId87" Type="http://schemas.openxmlformats.org/officeDocument/2006/relationships/hyperlink" Target="mailto:ddt_2@bk.ru" TargetMode="External"/><Relationship Id="rId110" Type="http://schemas.openxmlformats.org/officeDocument/2006/relationships/hyperlink" Target="mailto:detskiisad43@yandex.ru" TargetMode="External"/><Relationship Id="rId115" Type="http://schemas.openxmlformats.org/officeDocument/2006/relationships/hyperlink" Target="mailto:detskisad124@mail.ru" TargetMode="External"/><Relationship Id="rId131" Type="http://schemas.openxmlformats.org/officeDocument/2006/relationships/hyperlink" Target="mailto:koin@admnkz,info" TargetMode="External"/><Relationship Id="rId136" Type="http://schemas.openxmlformats.org/officeDocument/2006/relationships/hyperlink" Target="mailto:66school@mail.ru" TargetMode="External"/><Relationship Id="rId157" Type="http://schemas.openxmlformats.org/officeDocument/2006/relationships/hyperlink" Target="mailto:madou175@mail.ru" TargetMode="External"/><Relationship Id="rId61" Type="http://schemas.openxmlformats.org/officeDocument/2006/relationships/hyperlink" Target="mailto:school93nvkz@mail.ru" TargetMode="External"/><Relationship Id="rId82" Type="http://schemas.openxmlformats.org/officeDocument/2006/relationships/hyperlink" Target="mailto:1407720@rambler.ru" TargetMode="External"/><Relationship Id="rId152" Type="http://schemas.openxmlformats.org/officeDocument/2006/relationships/hyperlink" Target="mid:ds.54@yandex.ru" TargetMode="External"/><Relationship Id="rId19" Type="http://schemas.openxmlformats.org/officeDocument/2006/relationships/hyperlink" Target="mailto:ord_org@admnkz.info" TargetMode="External"/><Relationship Id="rId14" Type="http://schemas.openxmlformats.org/officeDocument/2006/relationships/hyperlink" Target="mailto:borjak@rdtc.ru" TargetMode="External"/><Relationship Id="rId30" Type="http://schemas.openxmlformats.org/officeDocument/2006/relationships/hyperlink" Target="mailto:detsad117@yandex.ru" TargetMode="External"/><Relationship Id="rId35" Type="http://schemas.openxmlformats.org/officeDocument/2006/relationships/hyperlink" Target="mailto:sad_166@mail.ru" TargetMode="External"/><Relationship Id="rId56" Type="http://schemas.openxmlformats.org/officeDocument/2006/relationships/hyperlink" Target="mailto:licey35@ngs.ru" TargetMode="External"/><Relationship Id="rId77" Type="http://schemas.openxmlformats.org/officeDocument/2006/relationships/hyperlink" Target="mailto:detcad115@mail.ru" TargetMode="External"/><Relationship Id="rId100" Type="http://schemas.openxmlformats.org/officeDocument/2006/relationships/hyperlink" Target="mailto:licey76@mail.ru" TargetMode="External"/><Relationship Id="rId105" Type="http://schemas.openxmlformats.org/officeDocument/2006/relationships/hyperlink" Target="mailto:mdoy36@yandex.ru" TargetMode="External"/><Relationship Id="rId126" Type="http://schemas.openxmlformats.org/officeDocument/2006/relationships/hyperlink" Target="mailto:internat82@yandex.ru" TargetMode="External"/><Relationship Id="rId147" Type="http://schemas.openxmlformats.org/officeDocument/2006/relationships/hyperlink" Target="mailto:detsad-41@mail.ru" TargetMode="External"/><Relationship Id="rId8" Type="http://schemas.openxmlformats.org/officeDocument/2006/relationships/hyperlink" Target="mailto:zakupki@ksz-nk.ru" TargetMode="External"/><Relationship Id="rId51" Type="http://schemas.openxmlformats.org/officeDocument/2006/relationships/hyperlink" Target="mailto:teremok272@mail.ru" TargetMode="External"/><Relationship Id="rId72" Type="http://schemas.openxmlformats.org/officeDocument/2006/relationships/hyperlink" Target="mailto:mdoudetsad73@yandex.ru" TargetMode="External"/><Relationship Id="rId93" Type="http://schemas.openxmlformats.org/officeDocument/2006/relationships/hyperlink" Target="mailto:shkola60-kuz@yandex.ru" TargetMode="External"/><Relationship Id="rId98" Type="http://schemas.openxmlformats.org/officeDocument/2006/relationships/hyperlink" Target="mailto:Licey27@yandex.ru" TargetMode="External"/><Relationship Id="rId121" Type="http://schemas.openxmlformats.org/officeDocument/2006/relationships/hyperlink" Target="mailto:nashashkola53@yandex.ru" TargetMode="External"/><Relationship Id="rId142" Type="http://schemas.openxmlformats.org/officeDocument/2006/relationships/hyperlink" Target="mailto:dou229_nvkz@mail.ru" TargetMode="External"/><Relationship Id="rId163" Type="http://schemas.openxmlformats.org/officeDocument/2006/relationships/printerSettings" Target="../printerSettings/printerSettings6.bin"/><Relationship Id="rId3" Type="http://schemas.openxmlformats.org/officeDocument/2006/relationships/hyperlink" Target="mailto:zav_org@admnkz.info" TargetMode="External"/><Relationship Id="rId25" Type="http://schemas.openxmlformats.org/officeDocument/2006/relationships/hyperlink" Target="mailto:d-s64@yandex.ru" TargetMode="External"/><Relationship Id="rId46" Type="http://schemas.openxmlformats.org/officeDocument/2006/relationships/hyperlink" Target="mailto:det_sad204@mail.ru" TargetMode="External"/><Relationship Id="rId67" Type="http://schemas.openxmlformats.org/officeDocument/2006/relationships/hyperlink" Target="mailto:krepish-nvkz@yandex.ru" TargetMode="External"/><Relationship Id="rId116" Type="http://schemas.openxmlformats.org/officeDocument/2006/relationships/hyperlink" Target="mailto:schol-19nkz@mail.ru" TargetMode="External"/><Relationship Id="rId137" Type="http://schemas.openxmlformats.org/officeDocument/2006/relationships/hyperlink" Target="mailto:spec225@rambler,ru" TargetMode="External"/><Relationship Id="rId158" Type="http://schemas.openxmlformats.org/officeDocument/2006/relationships/hyperlink" Target="mailto:mpku@mpku.nkz.ru" TargetMode="External"/><Relationship Id="rId20" Type="http://schemas.openxmlformats.org/officeDocument/2006/relationships/hyperlink" Target="mailto:deznk@mail.ru" TargetMode="External"/><Relationship Id="rId41" Type="http://schemas.openxmlformats.org/officeDocument/2006/relationships/hyperlink" Target="mailto:detsad185@mail.ru" TargetMode="External"/><Relationship Id="rId62" Type="http://schemas.openxmlformats.org/officeDocument/2006/relationships/hyperlink" Target="mailto:moy_102@mail.ru" TargetMode="External"/><Relationship Id="rId83" Type="http://schemas.openxmlformats.org/officeDocument/2006/relationships/hyperlink" Target="mailto:rechetnikovasv@mail.ru" TargetMode="External"/><Relationship Id="rId88" Type="http://schemas.openxmlformats.org/officeDocument/2006/relationships/hyperlink" Target="mailto:olgavik1973@bk.ru" TargetMode="External"/><Relationship Id="rId111" Type="http://schemas.openxmlformats.org/officeDocument/2006/relationships/hyperlink" Target="mailto:bitmokaevaelena@mail.ru" TargetMode="External"/><Relationship Id="rId132" Type="http://schemas.openxmlformats.org/officeDocument/2006/relationships/hyperlink" Target="mailto:kompit360090@mail.ru" TargetMode="External"/><Relationship Id="rId153" Type="http://schemas.openxmlformats.org/officeDocument/2006/relationships/hyperlink" Target="mailto:sch55.nvkz@mail.ru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92D050"/>
    <pageSetUpPr fitToPage="1"/>
  </sheetPr>
  <dimension ref="A1:U33"/>
  <sheetViews>
    <sheetView tabSelected="1" topLeftCell="C1" zoomScale="82" zoomScaleNormal="82" workbookViewId="0">
      <selection activeCell="S34" sqref="S34"/>
    </sheetView>
  </sheetViews>
  <sheetFormatPr defaultRowHeight="12.75"/>
  <cols>
    <col min="1" max="1" width="6.28515625" style="10" customWidth="1"/>
    <col min="2" max="2" width="30.85546875" style="8" customWidth="1"/>
    <col min="3" max="3" width="7.140625" style="8" customWidth="1"/>
    <col min="4" max="4" width="8" style="8" customWidth="1"/>
    <col min="5" max="5" width="9.140625" style="8" customWidth="1"/>
    <col min="6" max="6" width="7.85546875" style="8" customWidth="1"/>
    <col min="7" max="7" width="5.85546875" style="8" customWidth="1"/>
    <col min="8" max="8" width="9" style="8" customWidth="1"/>
    <col min="9" max="9" width="7.5703125" style="8" customWidth="1"/>
    <col min="10" max="10" width="6.7109375" style="8" customWidth="1"/>
    <col min="11" max="11" width="6.42578125" style="8" customWidth="1"/>
    <col min="12" max="12" width="7.7109375" style="8" customWidth="1"/>
    <col min="13" max="13" width="8.140625" style="8" customWidth="1"/>
    <col min="14" max="14" width="8.42578125" style="8" customWidth="1"/>
    <col min="15" max="15" width="14.42578125" style="8" customWidth="1"/>
    <col min="16" max="16" width="13" style="8" customWidth="1"/>
    <col min="17" max="18" width="13.140625" style="8" customWidth="1"/>
    <col min="19" max="19" width="12.28515625" style="8" customWidth="1"/>
    <col min="20" max="21" width="13" style="8" customWidth="1"/>
    <col min="22" max="22" width="9.140625" style="8"/>
    <col min="23" max="23" width="11.85546875" style="8" customWidth="1"/>
    <col min="24" max="16384" width="9.140625" style="8"/>
  </cols>
  <sheetData>
    <row r="1" spans="1:21" ht="12.75" customHeight="1">
      <c r="T1" s="321" t="s">
        <v>37</v>
      </c>
      <c r="U1" s="321"/>
    </row>
    <row r="2" spans="1:21" s="20" customFormat="1" ht="15.75">
      <c r="A2" s="19"/>
      <c r="B2" s="335" t="s">
        <v>676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s="22" customFormat="1" ht="15.75" customHeight="1">
      <c r="A3" s="21"/>
      <c r="C3" s="23"/>
      <c r="D3" s="23"/>
      <c r="E3" s="23"/>
      <c r="F3" s="23"/>
      <c r="G3" s="23"/>
      <c r="H3" s="23" t="s">
        <v>17</v>
      </c>
      <c r="I3" s="336" t="s">
        <v>233</v>
      </c>
      <c r="J3" s="336"/>
      <c r="K3" s="336"/>
      <c r="L3" s="336"/>
      <c r="M3" s="336"/>
      <c r="N3" s="336"/>
      <c r="O3" s="336"/>
      <c r="P3" s="23"/>
      <c r="Q3" s="23"/>
      <c r="R3" s="23"/>
      <c r="S3" s="23"/>
      <c r="T3" s="23"/>
      <c r="U3" s="23"/>
    </row>
    <row r="4" spans="1:21" s="20" customFormat="1" ht="15.75" customHeight="1">
      <c r="A4" s="19"/>
      <c r="B4" s="24"/>
      <c r="C4" s="24"/>
      <c r="D4" s="24"/>
      <c r="E4" s="24"/>
      <c r="F4" s="24"/>
      <c r="G4" s="24"/>
      <c r="H4" s="337" t="s">
        <v>3</v>
      </c>
      <c r="I4" s="337"/>
      <c r="J4" s="337"/>
      <c r="K4" s="337"/>
      <c r="L4" s="337"/>
      <c r="M4" s="337"/>
      <c r="N4" s="337"/>
      <c r="O4" s="337"/>
      <c r="P4" s="337"/>
      <c r="Q4" s="24"/>
      <c r="R4" s="24"/>
      <c r="S4" s="24"/>
      <c r="T4" s="24"/>
      <c r="U4" s="24"/>
    </row>
    <row r="5" spans="1:21" s="20" customFormat="1">
      <c r="A5" s="25"/>
      <c r="B5" s="26" t="s">
        <v>16</v>
      </c>
      <c r="C5" s="27"/>
      <c r="D5" s="27"/>
      <c r="E5" s="338" t="s">
        <v>258</v>
      </c>
      <c r="F5" s="338"/>
      <c r="G5" s="338"/>
      <c r="H5" s="338"/>
      <c r="I5" s="338"/>
      <c r="J5" s="338"/>
      <c r="K5" s="338"/>
      <c r="L5" s="338"/>
      <c r="M5" s="338"/>
      <c r="N5" s="338"/>
      <c r="O5" s="338"/>
      <c r="P5" s="27"/>
      <c r="Q5" s="27"/>
      <c r="R5" s="27"/>
      <c r="S5" s="27"/>
      <c r="T5" s="27"/>
      <c r="U5" s="20" t="s">
        <v>56</v>
      </c>
    </row>
    <row r="6" spans="1:21" s="20" customFormat="1" ht="12.75" customHeight="1">
      <c r="A6" s="25"/>
      <c r="E6" s="334" t="s">
        <v>22</v>
      </c>
      <c r="F6" s="334"/>
      <c r="G6" s="334"/>
      <c r="H6" s="334"/>
      <c r="I6" s="334"/>
      <c r="J6" s="334"/>
      <c r="K6" s="334"/>
      <c r="L6" s="334"/>
      <c r="M6" s="334"/>
      <c r="N6" s="334"/>
      <c r="O6" s="334"/>
    </row>
    <row r="7" spans="1:21" s="20" customFormat="1" ht="5.25" customHeight="1">
      <c r="A7" s="19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1" ht="21.75" customHeight="1">
      <c r="A8" s="326" t="s">
        <v>1</v>
      </c>
      <c r="B8" s="327" t="s">
        <v>142</v>
      </c>
      <c r="C8" s="325" t="s">
        <v>77</v>
      </c>
      <c r="D8" s="325"/>
      <c r="E8" s="325" t="s">
        <v>42</v>
      </c>
      <c r="F8" s="325" t="s">
        <v>21</v>
      </c>
      <c r="G8" s="325" t="s">
        <v>19</v>
      </c>
      <c r="H8" s="325"/>
      <c r="I8" s="325"/>
      <c r="J8" s="325"/>
      <c r="K8" s="325"/>
      <c r="L8" s="322" t="s">
        <v>48</v>
      </c>
      <c r="M8" s="331" t="s">
        <v>57</v>
      </c>
      <c r="N8" s="332"/>
      <c r="O8" s="332"/>
      <c r="P8" s="332"/>
      <c r="Q8" s="333"/>
      <c r="R8" s="322" t="s">
        <v>97</v>
      </c>
      <c r="S8" s="325" t="s">
        <v>98</v>
      </c>
      <c r="T8" s="327" t="s">
        <v>0</v>
      </c>
      <c r="U8" s="327"/>
    </row>
    <row r="9" spans="1:21">
      <c r="A9" s="326"/>
      <c r="B9" s="327"/>
      <c r="C9" s="325"/>
      <c r="D9" s="325"/>
      <c r="E9" s="325"/>
      <c r="F9" s="325"/>
      <c r="G9" s="322" t="s">
        <v>78</v>
      </c>
      <c r="H9" s="322" t="s">
        <v>79</v>
      </c>
      <c r="I9" s="325" t="s">
        <v>13</v>
      </c>
      <c r="J9" s="325"/>
      <c r="K9" s="325"/>
      <c r="L9" s="323"/>
      <c r="M9" s="322" t="s">
        <v>78</v>
      </c>
      <c r="N9" s="322" t="s">
        <v>79</v>
      </c>
      <c r="O9" s="325" t="s">
        <v>13</v>
      </c>
      <c r="P9" s="325"/>
      <c r="Q9" s="325"/>
      <c r="R9" s="323"/>
      <c r="S9" s="325"/>
      <c r="T9" s="327" t="s">
        <v>56</v>
      </c>
      <c r="U9" s="329" t="s">
        <v>14</v>
      </c>
    </row>
    <row r="10" spans="1:21" ht="81.75" customHeight="1">
      <c r="A10" s="326"/>
      <c r="B10" s="327"/>
      <c r="C10" s="64" t="s">
        <v>78</v>
      </c>
      <c r="D10" s="64" t="s">
        <v>87</v>
      </c>
      <c r="E10" s="325"/>
      <c r="F10" s="325"/>
      <c r="G10" s="324"/>
      <c r="H10" s="324"/>
      <c r="I10" s="64" t="s">
        <v>49</v>
      </c>
      <c r="J10" s="64" t="s">
        <v>84</v>
      </c>
      <c r="K10" s="64" t="s">
        <v>50</v>
      </c>
      <c r="L10" s="324"/>
      <c r="M10" s="324"/>
      <c r="N10" s="324"/>
      <c r="O10" s="64" t="s">
        <v>82</v>
      </c>
      <c r="P10" s="64" t="s">
        <v>83</v>
      </c>
      <c r="Q10" s="64" t="s">
        <v>85</v>
      </c>
      <c r="R10" s="324"/>
      <c r="S10" s="325"/>
      <c r="T10" s="327"/>
      <c r="U10" s="330"/>
    </row>
    <row r="11" spans="1:21" s="11" customFormat="1" ht="30" customHeight="1">
      <c r="A11" s="13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 t="s">
        <v>20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 t="s">
        <v>75</v>
      </c>
      <c r="O11" s="14">
        <v>15</v>
      </c>
      <c r="P11" s="14">
        <v>16</v>
      </c>
      <c r="Q11" s="14">
        <v>17</v>
      </c>
      <c r="R11" s="14">
        <v>18</v>
      </c>
      <c r="S11" s="14">
        <v>19</v>
      </c>
      <c r="T11" s="14" t="s">
        <v>111</v>
      </c>
      <c r="U11" s="14" t="s">
        <v>110</v>
      </c>
    </row>
    <row r="12" spans="1:21" ht="21">
      <c r="A12" s="43" t="s">
        <v>6</v>
      </c>
      <c r="B12" s="38" t="s">
        <v>140</v>
      </c>
      <c r="C12" s="29">
        <v>577</v>
      </c>
      <c r="D12" s="29">
        <v>548</v>
      </c>
      <c r="E12" s="29">
        <v>1473</v>
      </c>
      <c r="F12" s="36">
        <v>2.644524236983842</v>
      </c>
      <c r="G12" s="29">
        <v>532</v>
      </c>
      <c r="H12" s="29">
        <v>557</v>
      </c>
      <c r="I12" s="29">
        <v>313</v>
      </c>
      <c r="J12" s="29">
        <v>160</v>
      </c>
      <c r="K12" s="29">
        <v>84</v>
      </c>
      <c r="L12" s="29">
        <v>107</v>
      </c>
      <c r="M12" s="177">
        <v>3549729.7621900002</v>
      </c>
      <c r="N12" s="177">
        <v>3402431.83769</v>
      </c>
      <c r="O12" s="177">
        <v>799265.10166999989</v>
      </c>
      <c r="P12" s="177">
        <v>2245046.54452</v>
      </c>
      <c r="Q12" s="177">
        <v>358120.19150000002</v>
      </c>
      <c r="R12" s="177">
        <v>2238479.1745199999</v>
      </c>
      <c r="S12" s="177">
        <v>641451.40668999997</v>
      </c>
      <c r="T12" s="177">
        <v>164381.06497999988</v>
      </c>
      <c r="U12" s="33">
        <v>5.3996135772014355</v>
      </c>
    </row>
    <row r="13" spans="1:21">
      <c r="A13" s="43" t="s">
        <v>8</v>
      </c>
      <c r="B13" s="17" t="s">
        <v>192</v>
      </c>
      <c r="C13" s="28">
        <v>3</v>
      </c>
      <c r="D13" s="28">
        <v>2</v>
      </c>
      <c r="E13" s="28">
        <v>6</v>
      </c>
      <c r="F13" s="36">
        <v>3</v>
      </c>
      <c r="G13" s="28">
        <v>3</v>
      </c>
      <c r="H13" s="28">
        <v>2</v>
      </c>
      <c r="I13" s="28">
        <v>1</v>
      </c>
      <c r="J13" s="28">
        <v>1</v>
      </c>
      <c r="K13" s="28">
        <v>0</v>
      </c>
      <c r="L13" s="28">
        <v>2</v>
      </c>
      <c r="M13" s="164">
        <v>13864.81</v>
      </c>
      <c r="N13" s="164">
        <v>10816.81</v>
      </c>
      <c r="O13" s="164">
        <v>10132.68</v>
      </c>
      <c r="P13" s="164">
        <v>684.13</v>
      </c>
      <c r="Q13" s="164">
        <v>0</v>
      </c>
      <c r="R13" s="164">
        <v>473.9</v>
      </c>
      <c r="S13" s="164">
        <v>5700</v>
      </c>
      <c r="T13" s="164">
        <v>4642.91</v>
      </c>
      <c r="U13" s="165">
        <v>42.923098399620599</v>
      </c>
    </row>
    <row r="14" spans="1:21">
      <c r="A14" s="43" t="s">
        <v>9</v>
      </c>
      <c r="B14" s="17" t="s">
        <v>193</v>
      </c>
      <c r="C14" s="28">
        <v>0</v>
      </c>
      <c r="D14" s="28">
        <v>0</v>
      </c>
      <c r="E14" s="28">
        <v>0</v>
      </c>
      <c r="F14" s="36" t="e">
        <v>#DIV/0!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64">
        <v>0</v>
      </c>
      <c r="U14" s="165" t="e">
        <v>#DIV/0!</v>
      </c>
    </row>
    <row r="15" spans="1:21">
      <c r="A15" s="43" t="s">
        <v>10</v>
      </c>
      <c r="B15" s="17" t="s">
        <v>194</v>
      </c>
      <c r="C15" s="28">
        <v>0</v>
      </c>
      <c r="D15" s="28">
        <v>0</v>
      </c>
      <c r="E15" s="28">
        <v>0</v>
      </c>
      <c r="F15" s="36" t="e">
        <v>#DIV/0!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164">
        <v>0</v>
      </c>
      <c r="N15" s="164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164">
        <v>0</v>
      </c>
      <c r="U15" s="165" t="e">
        <v>#DIV/0!</v>
      </c>
    </row>
    <row r="16" spans="1:21">
      <c r="A16" s="43" t="s">
        <v>51</v>
      </c>
      <c r="B16" s="17" t="s">
        <v>195</v>
      </c>
      <c r="C16" s="28">
        <v>537</v>
      </c>
      <c r="D16" s="28">
        <v>511</v>
      </c>
      <c r="E16" s="28">
        <v>1369</v>
      </c>
      <c r="F16" s="36">
        <v>2.6428571428571428</v>
      </c>
      <c r="G16" s="28">
        <v>492</v>
      </c>
      <c r="H16" s="28">
        <v>518</v>
      </c>
      <c r="I16" s="28">
        <v>288</v>
      </c>
      <c r="J16" s="28">
        <v>151</v>
      </c>
      <c r="K16" s="28">
        <v>79</v>
      </c>
      <c r="L16" s="28">
        <v>105</v>
      </c>
      <c r="M16" s="164">
        <v>3531803.5420599999</v>
      </c>
      <c r="N16" s="164">
        <v>3387556.7295599999</v>
      </c>
      <c r="O16" s="164">
        <v>786093.47053999989</v>
      </c>
      <c r="P16" s="164">
        <v>2243536.1275200001</v>
      </c>
      <c r="Q16" s="164">
        <v>357927.13150000002</v>
      </c>
      <c r="R16" s="164">
        <v>2237189.9275199999</v>
      </c>
      <c r="S16" s="164">
        <v>633648.15905999998</v>
      </c>
      <c r="T16" s="164">
        <v>158791.51147999987</v>
      </c>
      <c r="U16" s="165">
        <v>5.2412846633687735</v>
      </c>
    </row>
    <row r="17" spans="1:21">
      <c r="A17" s="43" t="s">
        <v>52</v>
      </c>
      <c r="B17" s="17" t="s">
        <v>196</v>
      </c>
      <c r="C17" s="28">
        <v>32</v>
      </c>
      <c r="D17" s="28">
        <v>31</v>
      </c>
      <c r="E17" s="28">
        <v>85</v>
      </c>
      <c r="F17" s="36">
        <v>2.65625</v>
      </c>
      <c r="G17" s="28">
        <v>32</v>
      </c>
      <c r="H17" s="28">
        <v>32</v>
      </c>
      <c r="I17" s="28">
        <v>20</v>
      </c>
      <c r="J17" s="28">
        <v>7</v>
      </c>
      <c r="K17" s="28">
        <v>5</v>
      </c>
      <c r="L17" s="44" t="s">
        <v>15</v>
      </c>
      <c r="M17" s="164">
        <v>4061.4101299999998</v>
      </c>
      <c r="N17" s="164">
        <v>4058.2981299999997</v>
      </c>
      <c r="O17" s="164">
        <v>3038.9511299999999</v>
      </c>
      <c r="P17" s="164">
        <v>826.28700000000003</v>
      </c>
      <c r="Q17" s="164">
        <v>193.06</v>
      </c>
      <c r="R17" s="164">
        <v>815.34699999999998</v>
      </c>
      <c r="S17" s="164">
        <v>2103.2476300000003</v>
      </c>
      <c r="T17" s="164">
        <v>946.64349999999922</v>
      </c>
      <c r="U17" s="165">
        <v>24.491207738344428</v>
      </c>
    </row>
    <row r="18" spans="1:21">
      <c r="A18" s="43" t="s">
        <v>53</v>
      </c>
      <c r="B18" s="17" t="s">
        <v>197</v>
      </c>
      <c r="C18" s="28">
        <v>0</v>
      </c>
      <c r="D18" s="28">
        <v>0</v>
      </c>
      <c r="E18" s="28">
        <v>0</v>
      </c>
      <c r="F18" s="36" t="e">
        <v>#DIV/0!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44" t="s">
        <v>15</v>
      </c>
      <c r="M18" s="164">
        <v>0</v>
      </c>
      <c r="N18" s="164">
        <v>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164">
        <v>0</v>
      </c>
      <c r="U18" s="165" t="e">
        <v>#DIV/0!</v>
      </c>
    </row>
    <row r="19" spans="1:21">
      <c r="A19" s="43" t="s">
        <v>54</v>
      </c>
      <c r="B19" s="17" t="s">
        <v>55</v>
      </c>
      <c r="C19" s="28">
        <v>5</v>
      </c>
      <c r="D19" s="28">
        <v>4</v>
      </c>
      <c r="E19" s="28">
        <v>13</v>
      </c>
      <c r="F19" s="36">
        <v>2.6</v>
      </c>
      <c r="G19" s="28">
        <v>5</v>
      </c>
      <c r="H19" s="28">
        <v>5</v>
      </c>
      <c r="I19" s="28">
        <v>4</v>
      </c>
      <c r="J19" s="28">
        <v>1</v>
      </c>
      <c r="K19" s="28">
        <v>0</v>
      </c>
      <c r="L19" s="44" t="s">
        <v>15</v>
      </c>
      <c r="M19" s="166" t="s">
        <v>18</v>
      </c>
      <c r="N19" s="33" t="s">
        <v>18</v>
      </c>
      <c r="O19" s="166" t="s">
        <v>18</v>
      </c>
      <c r="P19" s="166" t="s">
        <v>18</v>
      </c>
      <c r="Q19" s="166" t="s">
        <v>18</v>
      </c>
      <c r="R19" s="166" t="s">
        <v>18</v>
      </c>
      <c r="S19" s="166" t="s">
        <v>18</v>
      </c>
      <c r="T19" s="33" t="s">
        <v>18</v>
      </c>
      <c r="U19" s="167" t="s">
        <v>18</v>
      </c>
    </row>
    <row r="20" spans="1:21" ht="12.75" customHeight="1">
      <c r="A20" s="93" t="s">
        <v>43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168"/>
      <c r="N20" s="168"/>
      <c r="O20" s="168"/>
      <c r="P20" s="168"/>
      <c r="Q20" s="168"/>
      <c r="R20" s="168"/>
      <c r="S20" s="168"/>
      <c r="T20" s="168"/>
      <c r="U20" s="169"/>
    </row>
    <row r="21" spans="1:21" ht="21.75" customHeight="1">
      <c r="A21" s="43" t="s">
        <v>7</v>
      </c>
      <c r="B21" s="38" t="s">
        <v>74</v>
      </c>
      <c r="C21" s="28">
        <v>493</v>
      </c>
      <c r="D21" s="28">
        <v>471</v>
      </c>
      <c r="E21" s="28">
        <v>1304</v>
      </c>
      <c r="F21" s="36">
        <v>2.7627118644067798</v>
      </c>
      <c r="G21" s="28">
        <v>493</v>
      </c>
      <c r="H21" s="28">
        <v>472</v>
      </c>
      <c r="I21" s="28">
        <v>280</v>
      </c>
      <c r="J21" s="28">
        <v>129</v>
      </c>
      <c r="K21" s="28">
        <v>63</v>
      </c>
      <c r="L21" s="28">
        <v>101</v>
      </c>
      <c r="M21" s="164">
        <v>1182907.5766799999</v>
      </c>
      <c r="N21" s="164">
        <v>1122351.65123</v>
      </c>
      <c r="O21" s="164">
        <v>616298.24615999998</v>
      </c>
      <c r="P21" s="164">
        <v>374714.91451999999</v>
      </c>
      <c r="Q21" s="164">
        <v>131338.4915</v>
      </c>
      <c r="R21" s="164">
        <v>370792.10451999994</v>
      </c>
      <c r="S21" s="164">
        <v>467791.91925000004</v>
      </c>
      <c r="T21" s="164">
        <v>152429.13691</v>
      </c>
      <c r="U21" s="165">
        <v>15.381141538565274</v>
      </c>
    </row>
    <row r="22" spans="1:21" ht="6" customHeight="1">
      <c r="I22" s="12"/>
      <c r="J22" s="12"/>
      <c r="K22" s="12"/>
      <c r="L22" s="12"/>
      <c r="M22" s="12"/>
    </row>
    <row r="23" spans="1:21" ht="12.75" customHeight="1">
      <c r="A23" s="328" t="s">
        <v>99</v>
      </c>
      <c r="B23" s="328"/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328"/>
      <c r="O23" s="328"/>
    </row>
    <row r="24" spans="1:21" s="34" customFormat="1" ht="12.75" customHeight="1">
      <c r="A24" s="319" t="s">
        <v>200</v>
      </c>
      <c r="B24" s="319"/>
      <c r="C24" s="319"/>
      <c r="D24" s="319"/>
      <c r="E24" s="319"/>
      <c r="F24" s="319"/>
      <c r="G24" s="319"/>
      <c r="H24" s="319"/>
      <c r="I24" s="319"/>
      <c r="J24" s="319"/>
      <c r="K24" s="319"/>
      <c r="L24" s="319"/>
      <c r="M24" s="319"/>
      <c r="N24" s="319"/>
      <c r="O24" s="319"/>
      <c r="P24" s="319"/>
      <c r="Q24" s="319"/>
      <c r="R24" s="83"/>
    </row>
    <row r="25" spans="1:21" s="34" customFormat="1" ht="12.75" customHeight="1">
      <c r="A25" s="319" t="s">
        <v>199</v>
      </c>
      <c r="B25" s="319"/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9"/>
      <c r="R25" s="83"/>
    </row>
    <row r="26" spans="1:21" s="34" customFormat="1">
      <c r="A26" s="10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  <c r="N26" s="8"/>
      <c r="O26" s="8"/>
      <c r="P26" s="8"/>
      <c r="Q26" s="8"/>
      <c r="R26" s="83"/>
    </row>
    <row r="27" spans="1:21" ht="9" customHeight="1">
      <c r="H27" s="9"/>
      <c r="I27" s="9"/>
      <c r="J27" s="9"/>
      <c r="K27" s="9"/>
      <c r="L27" s="9"/>
      <c r="M27" s="9"/>
    </row>
    <row r="28" spans="1:21" ht="9" customHeight="1">
      <c r="H28" s="9"/>
      <c r="I28" s="9"/>
      <c r="J28" s="9"/>
      <c r="K28" s="9"/>
      <c r="L28" s="9"/>
      <c r="M28" s="9"/>
    </row>
    <row r="29" spans="1:21" ht="23.25" customHeight="1">
      <c r="A29" s="320" t="s">
        <v>237</v>
      </c>
      <c r="B29" s="320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66"/>
      <c r="N29" s="66"/>
      <c r="O29" s="66"/>
      <c r="P29" s="66"/>
      <c r="Q29" s="66"/>
    </row>
    <row r="30" spans="1:21" ht="15.75" customHeight="1">
      <c r="A30" s="7"/>
      <c r="E30" s="321" t="s">
        <v>4</v>
      </c>
      <c r="F30" s="321"/>
      <c r="G30" s="9"/>
      <c r="R30" s="66"/>
      <c r="S30" s="66"/>
      <c r="T30" s="66"/>
      <c r="U30" s="66"/>
    </row>
    <row r="31" spans="1:21">
      <c r="A31" s="37" t="s">
        <v>238</v>
      </c>
    </row>
    <row r="32" spans="1:21">
      <c r="A32" s="8"/>
      <c r="B32" s="34"/>
    </row>
    <row r="33" spans="1:2">
      <c r="A33" s="8"/>
      <c r="B33" s="34"/>
    </row>
  </sheetData>
  <sheetProtection formatCells="0" formatColumns="0" formatRows="0"/>
  <mergeCells count="30">
    <mergeCell ref="T1:U1"/>
    <mergeCell ref="B2:U2"/>
    <mergeCell ref="I3:O3"/>
    <mergeCell ref="H4:P4"/>
    <mergeCell ref="E5:O5"/>
    <mergeCell ref="E6:O6"/>
    <mergeCell ref="E8:E10"/>
    <mergeCell ref="F8:F10"/>
    <mergeCell ref="G8:K8"/>
    <mergeCell ref="G9:G10"/>
    <mergeCell ref="H9:H10"/>
    <mergeCell ref="I9:K9"/>
    <mergeCell ref="L8:L10"/>
    <mergeCell ref="T8:U8"/>
    <mergeCell ref="O9:Q9"/>
    <mergeCell ref="M9:M10"/>
    <mergeCell ref="N9:N10"/>
    <mergeCell ref="T9:T10"/>
    <mergeCell ref="U9:U10"/>
    <mergeCell ref="M8:Q8"/>
    <mergeCell ref="A24:Q24"/>
    <mergeCell ref="A29:L29"/>
    <mergeCell ref="E30:F30"/>
    <mergeCell ref="R8:R10"/>
    <mergeCell ref="S8:S10"/>
    <mergeCell ref="A8:A10"/>
    <mergeCell ref="B8:B10"/>
    <mergeCell ref="C8:D9"/>
    <mergeCell ref="A25:Q25"/>
    <mergeCell ref="A23:O23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66" firstPageNumber="7" fitToHeight="10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92D050"/>
    <pageSetUpPr fitToPage="1"/>
  </sheetPr>
  <dimension ref="A1:X27"/>
  <sheetViews>
    <sheetView topLeftCell="C1" zoomScale="82" zoomScaleNormal="82" workbookViewId="0">
      <selection activeCell="M32" sqref="M32"/>
    </sheetView>
  </sheetViews>
  <sheetFormatPr defaultRowHeight="12.75"/>
  <cols>
    <col min="1" max="1" width="6.28515625" style="10" customWidth="1"/>
    <col min="2" max="2" width="25.28515625" style="8" customWidth="1"/>
    <col min="3" max="3" width="9.140625" style="8" customWidth="1"/>
    <col min="4" max="4" width="7.140625" style="8" customWidth="1"/>
    <col min="5" max="5" width="8" style="8" customWidth="1"/>
    <col min="6" max="6" width="9.140625" style="8" customWidth="1"/>
    <col min="7" max="7" width="10.42578125" style="8" customWidth="1"/>
    <col min="8" max="8" width="8.28515625" style="8" customWidth="1"/>
    <col min="9" max="9" width="9" style="8" customWidth="1"/>
    <col min="10" max="10" width="7.5703125" style="8" customWidth="1"/>
    <col min="11" max="11" width="6.7109375" style="8" customWidth="1"/>
    <col min="12" max="12" width="6.42578125" style="8" customWidth="1"/>
    <col min="13" max="13" width="9.5703125" style="8" customWidth="1"/>
    <col min="14" max="14" width="8.140625" style="8" customWidth="1"/>
    <col min="15" max="15" width="8.42578125" style="8" customWidth="1"/>
    <col min="16" max="16" width="14.42578125" style="8" customWidth="1"/>
    <col min="17" max="17" width="13" style="8" customWidth="1"/>
    <col min="18" max="19" width="13.140625" style="8" customWidth="1"/>
    <col min="20" max="20" width="12.28515625" style="8" customWidth="1"/>
    <col min="21" max="21" width="12.7109375" style="8" customWidth="1"/>
    <col min="22" max="22" width="13" style="8" customWidth="1"/>
    <col min="23" max="23" width="13.140625" style="8" customWidth="1"/>
    <col min="24" max="24" width="29.5703125" style="8" hidden="1" customWidth="1"/>
    <col min="25" max="16384" width="9.140625" style="8"/>
  </cols>
  <sheetData>
    <row r="1" spans="1:24" ht="12.75" customHeight="1">
      <c r="U1" s="321" t="s">
        <v>139</v>
      </c>
      <c r="V1" s="321"/>
    </row>
    <row r="2" spans="1:24" s="20" customFormat="1" ht="15.75">
      <c r="A2" s="19"/>
      <c r="B2" s="335" t="s">
        <v>677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</row>
    <row r="3" spans="1:24" s="22" customFormat="1" ht="15.75" customHeight="1">
      <c r="A3" s="21"/>
      <c r="C3" s="23"/>
      <c r="D3" s="23"/>
      <c r="E3" s="23"/>
      <c r="F3" s="23"/>
      <c r="G3" s="23"/>
      <c r="H3" s="23"/>
      <c r="I3" s="23" t="s">
        <v>17</v>
      </c>
      <c r="J3" s="336" t="s">
        <v>233</v>
      </c>
      <c r="K3" s="336"/>
      <c r="L3" s="336"/>
      <c r="M3" s="336"/>
      <c r="N3" s="336"/>
      <c r="O3" s="336"/>
      <c r="P3" s="336"/>
      <c r="Q3" s="23"/>
      <c r="R3" s="23"/>
      <c r="S3" s="23"/>
      <c r="T3" s="23"/>
      <c r="U3" s="23"/>
      <c r="V3" s="23"/>
      <c r="W3" s="23"/>
    </row>
    <row r="4" spans="1:24" s="20" customFormat="1" ht="15" customHeight="1">
      <c r="A4" s="19"/>
      <c r="B4" s="24"/>
      <c r="C4" s="24"/>
      <c r="D4" s="24"/>
      <c r="E4" s="24"/>
      <c r="F4" s="24"/>
      <c r="G4" s="24"/>
      <c r="H4" s="24"/>
      <c r="I4" s="337" t="s">
        <v>3</v>
      </c>
      <c r="J4" s="337"/>
      <c r="K4" s="337"/>
      <c r="L4" s="337"/>
      <c r="M4" s="337"/>
      <c r="N4" s="337"/>
      <c r="O4" s="337"/>
      <c r="P4" s="337"/>
      <c r="Q4" s="337"/>
      <c r="R4" s="24"/>
      <c r="S4" s="24"/>
      <c r="T4" s="24"/>
      <c r="U4" s="24"/>
      <c r="V4" s="24"/>
      <c r="W4" s="24"/>
    </row>
    <row r="5" spans="1:24" s="20" customFormat="1" ht="5.25" customHeight="1">
      <c r="A5" s="19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4" ht="21.75" customHeight="1">
      <c r="A6" s="326" t="s">
        <v>1</v>
      </c>
      <c r="B6" s="327" t="s">
        <v>142</v>
      </c>
      <c r="C6" s="325" t="s">
        <v>143</v>
      </c>
      <c r="D6" s="325" t="s">
        <v>77</v>
      </c>
      <c r="E6" s="325"/>
      <c r="F6" s="325" t="s">
        <v>42</v>
      </c>
      <c r="G6" s="325" t="s">
        <v>21</v>
      </c>
      <c r="H6" s="325" t="s">
        <v>19</v>
      </c>
      <c r="I6" s="325"/>
      <c r="J6" s="325"/>
      <c r="K6" s="325"/>
      <c r="L6" s="325"/>
      <c r="M6" s="322" t="s">
        <v>48</v>
      </c>
      <c r="N6" s="331" t="s">
        <v>57</v>
      </c>
      <c r="O6" s="332"/>
      <c r="P6" s="332"/>
      <c r="Q6" s="332"/>
      <c r="R6" s="333"/>
      <c r="S6" s="322" t="s">
        <v>97</v>
      </c>
      <c r="T6" s="325" t="s">
        <v>98</v>
      </c>
      <c r="U6" s="327" t="s">
        <v>0</v>
      </c>
      <c r="V6" s="327"/>
      <c r="W6" s="322" t="s">
        <v>144</v>
      </c>
      <c r="X6" s="322" t="s">
        <v>203</v>
      </c>
    </row>
    <row r="7" spans="1:24">
      <c r="A7" s="326"/>
      <c r="B7" s="327"/>
      <c r="C7" s="325"/>
      <c r="D7" s="325"/>
      <c r="E7" s="325"/>
      <c r="F7" s="325"/>
      <c r="G7" s="325"/>
      <c r="H7" s="322" t="s">
        <v>78</v>
      </c>
      <c r="I7" s="322" t="s">
        <v>79</v>
      </c>
      <c r="J7" s="325" t="s">
        <v>13</v>
      </c>
      <c r="K7" s="325"/>
      <c r="L7" s="325"/>
      <c r="M7" s="323"/>
      <c r="N7" s="322" t="s">
        <v>78</v>
      </c>
      <c r="O7" s="322" t="s">
        <v>79</v>
      </c>
      <c r="P7" s="325" t="s">
        <v>13</v>
      </c>
      <c r="Q7" s="325"/>
      <c r="R7" s="325"/>
      <c r="S7" s="323"/>
      <c r="T7" s="325"/>
      <c r="U7" s="327" t="s">
        <v>56</v>
      </c>
      <c r="V7" s="329" t="s">
        <v>14</v>
      </c>
      <c r="W7" s="323"/>
      <c r="X7" s="323"/>
    </row>
    <row r="8" spans="1:24" ht="81.75" customHeight="1">
      <c r="A8" s="326"/>
      <c r="B8" s="327"/>
      <c r="C8" s="325"/>
      <c r="D8" s="64" t="s">
        <v>78</v>
      </c>
      <c r="E8" s="64" t="s">
        <v>87</v>
      </c>
      <c r="F8" s="325"/>
      <c r="G8" s="325"/>
      <c r="H8" s="324"/>
      <c r="I8" s="324"/>
      <c r="J8" s="64" t="s">
        <v>49</v>
      </c>
      <c r="K8" s="64" t="s">
        <v>84</v>
      </c>
      <c r="L8" s="64" t="s">
        <v>50</v>
      </c>
      <c r="M8" s="324"/>
      <c r="N8" s="324"/>
      <c r="O8" s="324"/>
      <c r="P8" s="64" t="s">
        <v>82</v>
      </c>
      <c r="Q8" s="64" t="s">
        <v>83</v>
      </c>
      <c r="R8" s="64" t="s">
        <v>85</v>
      </c>
      <c r="S8" s="324"/>
      <c r="T8" s="325"/>
      <c r="U8" s="327"/>
      <c r="V8" s="330"/>
      <c r="W8" s="324"/>
      <c r="X8" s="324"/>
    </row>
    <row r="9" spans="1:24" s="11" customFormat="1" ht="30" customHeight="1">
      <c r="A9" s="13">
        <v>1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 t="s">
        <v>145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 t="s">
        <v>146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 t="s">
        <v>147</v>
      </c>
      <c r="V9" s="14" t="s">
        <v>148</v>
      </c>
      <c r="W9" s="14">
        <v>22</v>
      </c>
      <c r="X9" s="14">
        <v>23</v>
      </c>
    </row>
    <row r="10" spans="1:24" ht="31.5">
      <c r="A10" s="43" t="s">
        <v>6</v>
      </c>
      <c r="B10" s="38" t="s">
        <v>141</v>
      </c>
      <c r="C10" s="29">
        <v>4640</v>
      </c>
      <c r="D10" s="29">
        <v>220</v>
      </c>
      <c r="E10" s="29">
        <v>211</v>
      </c>
      <c r="F10" s="29">
        <v>882</v>
      </c>
      <c r="G10" s="36">
        <v>4.1800947867298577</v>
      </c>
      <c r="H10" s="29">
        <v>220</v>
      </c>
      <c r="I10" s="29">
        <v>211</v>
      </c>
      <c r="J10" s="29">
        <v>153</v>
      </c>
      <c r="K10" s="29">
        <v>38</v>
      </c>
      <c r="L10" s="29">
        <v>20</v>
      </c>
      <c r="M10" s="29">
        <v>86</v>
      </c>
      <c r="N10" s="30">
        <v>381965.223</v>
      </c>
      <c r="O10" s="30">
        <v>334117.39149999997</v>
      </c>
      <c r="P10" s="30">
        <v>284769.84299999999</v>
      </c>
      <c r="Q10" s="30">
        <v>39900.337</v>
      </c>
      <c r="R10" s="30">
        <v>9447.2114999999994</v>
      </c>
      <c r="S10" s="30">
        <v>37313.577000000005</v>
      </c>
      <c r="T10" s="30">
        <v>201115.34100000001</v>
      </c>
      <c r="U10" s="30">
        <v>86241.261999999988</v>
      </c>
      <c r="V10" s="33">
        <v>26.562729598388131</v>
      </c>
      <c r="W10" s="30"/>
      <c r="X10" s="30" t="s">
        <v>18</v>
      </c>
    </row>
    <row r="11" spans="1:24">
      <c r="A11" s="43" t="s">
        <v>8</v>
      </c>
      <c r="B11" s="17" t="s">
        <v>192</v>
      </c>
      <c r="C11" s="28">
        <v>0</v>
      </c>
      <c r="D11" s="28">
        <v>0</v>
      </c>
      <c r="E11" s="28">
        <v>0</v>
      </c>
      <c r="F11" s="28">
        <v>0</v>
      </c>
      <c r="G11" s="36" t="e">
        <v>#DIV/0!</v>
      </c>
      <c r="H11" s="28">
        <v>0</v>
      </c>
      <c r="I11" s="31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32">
        <v>0</v>
      </c>
      <c r="P11" s="28">
        <v>0</v>
      </c>
      <c r="Q11" s="28">
        <v>0</v>
      </c>
      <c r="R11" s="28">
        <v>0</v>
      </c>
      <c r="S11" s="28">
        <v>0</v>
      </c>
      <c r="T11" s="28">
        <v>0</v>
      </c>
      <c r="U11" s="32">
        <v>0</v>
      </c>
      <c r="V11" s="33" t="e">
        <v>#DIV/0!</v>
      </c>
      <c r="W11" s="46">
        <v>0</v>
      </c>
      <c r="X11" s="46"/>
    </row>
    <row r="12" spans="1:24" ht="22.5">
      <c r="A12" s="43" t="s">
        <v>9</v>
      </c>
      <c r="B12" s="17" t="s">
        <v>198</v>
      </c>
      <c r="C12" s="28">
        <v>0</v>
      </c>
      <c r="D12" s="28">
        <v>0</v>
      </c>
      <c r="E12" s="28">
        <v>0</v>
      </c>
      <c r="F12" s="28">
        <v>0</v>
      </c>
      <c r="G12" s="36" t="e">
        <v>#DIV/0!</v>
      </c>
      <c r="H12" s="28">
        <v>0</v>
      </c>
      <c r="I12" s="31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32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32">
        <v>0</v>
      </c>
      <c r="V12" s="33" t="e">
        <v>#DIV/0!</v>
      </c>
      <c r="W12" s="46">
        <v>0</v>
      </c>
      <c r="X12" s="46"/>
    </row>
    <row r="13" spans="1:24">
      <c r="A13" s="43" t="s">
        <v>10</v>
      </c>
      <c r="B13" s="17" t="s">
        <v>194</v>
      </c>
      <c r="C13" s="28">
        <v>0</v>
      </c>
      <c r="D13" s="28">
        <v>0</v>
      </c>
      <c r="E13" s="28">
        <v>0</v>
      </c>
      <c r="F13" s="28">
        <v>0</v>
      </c>
      <c r="G13" s="36" t="e">
        <v>#DIV/0!</v>
      </c>
      <c r="H13" s="28">
        <v>0</v>
      </c>
      <c r="I13" s="31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32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32">
        <v>0</v>
      </c>
      <c r="V13" s="33" t="e">
        <v>#DIV/0!</v>
      </c>
      <c r="W13" s="46">
        <v>0</v>
      </c>
      <c r="X13" s="46"/>
    </row>
    <row r="14" spans="1:24" ht="29.25" customHeight="1">
      <c r="A14" s="43" t="s">
        <v>51</v>
      </c>
      <c r="B14" s="17" t="s">
        <v>195</v>
      </c>
      <c r="C14" s="28">
        <v>4640</v>
      </c>
      <c r="D14" s="28">
        <v>220</v>
      </c>
      <c r="E14" s="28">
        <v>211</v>
      </c>
      <c r="F14" s="28">
        <v>882</v>
      </c>
      <c r="G14" s="36">
        <v>4.1800947867298577</v>
      </c>
      <c r="H14" s="28">
        <v>220</v>
      </c>
      <c r="I14" s="36">
        <v>211</v>
      </c>
      <c r="J14" s="28">
        <v>153</v>
      </c>
      <c r="K14" s="28">
        <v>38</v>
      </c>
      <c r="L14" s="28">
        <v>20</v>
      </c>
      <c r="M14" s="28">
        <v>86</v>
      </c>
      <c r="N14" s="28">
        <v>381965.223</v>
      </c>
      <c r="O14" s="32">
        <v>334117.39149999997</v>
      </c>
      <c r="P14" s="28">
        <v>284769.84299999999</v>
      </c>
      <c r="Q14" s="28">
        <v>39900.337</v>
      </c>
      <c r="R14" s="28">
        <v>9447.2114999999994</v>
      </c>
      <c r="S14" s="28">
        <v>37313.577000000005</v>
      </c>
      <c r="T14" s="28">
        <v>201115.34100000001</v>
      </c>
      <c r="U14" s="32">
        <v>86241.261999999988</v>
      </c>
      <c r="V14" s="33">
        <v>26.562729598388131</v>
      </c>
      <c r="W14" s="46">
        <v>0</v>
      </c>
      <c r="X14" s="136"/>
    </row>
    <row r="15" spans="1:24">
      <c r="J15" s="12"/>
      <c r="K15" s="12"/>
      <c r="L15" s="12"/>
      <c r="M15" s="12"/>
      <c r="N15" s="12"/>
    </row>
    <row r="16" spans="1:24">
      <c r="J16" s="12"/>
      <c r="K16" s="12"/>
      <c r="L16" s="12"/>
      <c r="M16" s="12"/>
      <c r="N16" s="12"/>
    </row>
    <row r="17" spans="1:23">
      <c r="J17" s="12"/>
      <c r="K17" s="12"/>
      <c r="L17" s="12"/>
      <c r="M17" s="12"/>
      <c r="N17" s="12"/>
    </row>
    <row r="18" spans="1:23" ht="12.75" customHeight="1">
      <c r="A18" s="328" t="s">
        <v>99</v>
      </c>
      <c r="B18" s="328"/>
      <c r="C18" s="328"/>
      <c r="D18" s="328"/>
      <c r="E18" s="328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</row>
    <row r="19" spans="1:23" ht="12.75" customHeight="1">
      <c r="A19" s="95" t="s">
        <v>236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</row>
    <row r="20" spans="1:23" s="34" customFormat="1" ht="12.75" customHeight="1">
      <c r="A20" s="319" t="s">
        <v>201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319"/>
      <c r="M20" s="319"/>
      <c r="N20" s="319"/>
      <c r="O20" s="319"/>
      <c r="P20" s="319"/>
      <c r="Q20" s="319"/>
      <c r="R20" s="319"/>
      <c r="S20" s="83"/>
      <c r="W20" s="83"/>
    </row>
    <row r="21" spans="1:23" s="34" customFormat="1" ht="12.75" customHeight="1">
      <c r="A21" s="319"/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83"/>
      <c r="W21" s="83"/>
    </row>
    <row r="22" spans="1:23" ht="9" customHeight="1">
      <c r="I22" s="9"/>
      <c r="J22" s="9"/>
      <c r="K22" s="9"/>
      <c r="L22" s="9"/>
      <c r="M22" s="9"/>
      <c r="N22" s="9"/>
    </row>
    <row r="23" spans="1:23" ht="9" customHeight="1">
      <c r="I23" s="9"/>
      <c r="J23" s="9"/>
      <c r="K23" s="9"/>
      <c r="L23" s="9"/>
      <c r="M23" s="9"/>
      <c r="N23" s="9"/>
    </row>
    <row r="24" spans="1:23" ht="15.75" customHeight="1">
      <c r="A24" s="320" t="s">
        <v>237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0"/>
      <c r="L24" s="320"/>
      <c r="M24" s="320"/>
      <c r="N24" s="66"/>
      <c r="O24" s="66"/>
      <c r="P24" s="66"/>
      <c r="Q24" s="66"/>
      <c r="R24" s="66"/>
      <c r="S24" s="66"/>
      <c r="T24" s="66"/>
      <c r="U24" s="66"/>
      <c r="V24" s="66"/>
      <c r="W24" s="66"/>
    </row>
    <row r="25" spans="1:23" ht="15.75">
      <c r="A25" s="7"/>
      <c r="F25" s="321" t="s">
        <v>4</v>
      </c>
      <c r="G25" s="321"/>
      <c r="H25" s="9"/>
    </row>
    <row r="26" spans="1:23">
      <c r="A26" s="37" t="s">
        <v>238</v>
      </c>
    </row>
    <row r="27" spans="1:23">
      <c r="A27" s="8"/>
      <c r="B27" s="34"/>
    </row>
  </sheetData>
  <sheetProtection formatCells="0" formatColumns="0" formatRows="0"/>
  <mergeCells count="31">
    <mergeCell ref="U1:V1"/>
    <mergeCell ref="B2:V2"/>
    <mergeCell ref="J3:P3"/>
    <mergeCell ref="I4:Q4"/>
    <mergeCell ref="B6:B8"/>
    <mergeCell ref="D6:E7"/>
    <mergeCell ref="N6:R6"/>
    <mergeCell ref="F6:F8"/>
    <mergeCell ref="T6:T8"/>
    <mergeCell ref="H6:L6"/>
    <mergeCell ref="S6:S8"/>
    <mergeCell ref="N7:N8"/>
    <mergeCell ref="H7:H8"/>
    <mergeCell ref="G6:G8"/>
    <mergeCell ref="C6:C8"/>
    <mergeCell ref="F25:G25"/>
    <mergeCell ref="A20:R20"/>
    <mergeCell ref="A18:P18"/>
    <mergeCell ref="A6:A8"/>
    <mergeCell ref="A21:R21"/>
    <mergeCell ref="P7:R7"/>
    <mergeCell ref="I7:I8"/>
    <mergeCell ref="J7:L7"/>
    <mergeCell ref="M6:M8"/>
    <mergeCell ref="A24:M24"/>
    <mergeCell ref="X6:X8"/>
    <mergeCell ref="O7:O8"/>
    <mergeCell ref="U7:U8"/>
    <mergeCell ref="V7:V8"/>
    <mergeCell ref="U6:V6"/>
    <mergeCell ref="W6:W8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60" firstPageNumber="7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tabColor rgb="FF92D050"/>
    <pageSetUpPr fitToPage="1"/>
  </sheetPr>
  <dimension ref="A1:P51"/>
  <sheetViews>
    <sheetView topLeftCell="C15" workbookViewId="0">
      <selection activeCell="J52" sqref="J52"/>
    </sheetView>
  </sheetViews>
  <sheetFormatPr defaultRowHeight="12.75"/>
  <cols>
    <col min="1" max="1" width="7.7109375" style="47" customWidth="1"/>
    <col min="2" max="2" width="27.28515625" style="48" customWidth="1"/>
    <col min="3" max="3" width="9" style="48" customWidth="1"/>
    <col min="4" max="4" width="9.85546875" style="48" customWidth="1"/>
    <col min="5" max="5" width="13.7109375" style="48" customWidth="1"/>
    <col min="6" max="6" width="10.140625" style="48" customWidth="1"/>
    <col min="7" max="7" width="10.5703125" style="48" customWidth="1"/>
    <col min="8" max="8" width="11.7109375" style="48" customWidth="1"/>
    <col min="9" max="9" width="11" style="48" customWidth="1"/>
    <col min="10" max="10" width="12.85546875" style="48" customWidth="1"/>
    <col min="11" max="11" width="9.7109375" style="48" customWidth="1"/>
    <col min="12" max="12" width="12.85546875" style="48" customWidth="1"/>
    <col min="13" max="13" width="10.5703125" style="48" customWidth="1"/>
    <col min="14" max="14" width="12.85546875" style="48" customWidth="1"/>
    <col min="15" max="15" width="13.28515625" style="48" customWidth="1"/>
    <col min="16" max="16" width="14.85546875" style="48" customWidth="1"/>
    <col min="17" max="16384" width="9.140625" style="48"/>
  </cols>
  <sheetData>
    <row r="1" spans="1:16">
      <c r="O1" s="49" t="s">
        <v>46</v>
      </c>
    </row>
    <row r="2" spans="1:16" ht="12.75" customHeight="1"/>
    <row r="3" spans="1:16" ht="33.75" customHeight="1">
      <c r="A3" s="50"/>
      <c r="B3" s="339" t="s">
        <v>675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</row>
    <row r="4" spans="1:16" s="52" customFormat="1" ht="15.75">
      <c r="A4" s="51" t="s">
        <v>17</v>
      </c>
      <c r="B4" s="340" t="s">
        <v>233</v>
      </c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</row>
    <row r="5" spans="1:16" s="52" customFormat="1" ht="15" customHeight="1">
      <c r="B5" s="341" t="s">
        <v>3</v>
      </c>
      <c r="C5" s="341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</row>
    <row r="6" spans="1:16" s="52" customFormat="1" ht="15" customHeight="1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6" ht="20.25" customHeight="1">
      <c r="A7" s="342" t="s">
        <v>2</v>
      </c>
      <c r="B7" s="345" t="s">
        <v>80</v>
      </c>
      <c r="C7" s="349" t="s">
        <v>81</v>
      </c>
      <c r="D7" s="350"/>
      <c r="E7" s="351"/>
      <c r="F7" s="346" t="s">
        <v>116</v>
      </c>
      <c r="G7" s="345" t="s">
        <v>149</v>
      </c>
      <c r="H7" s="345"/>
      <c r="I7" s="345"/>
      <c r="J7" s="345"/>
      <c r="K7" s="345"/>
      <c r="L7" s="345"/>
      <c r="M7" s="345"/>
      <c r="N7" s="345"/>
      <c r="O7" s="345"/>
      <c r="P7" s="345"/>
    </row>
    <row r="8" spans="1:16" ht="18.75" customHeight="1">
      <c r="A8" s="343"/>
      <c r="B8" s="345"/>
      <c r="C8" s="352"/>
      <c r="D8" s="353"/>
      <c r="E8" s="354"/>
      <c r="F8" s="347"/>
      <c r="G8" s="345" t="s">
        <v>86</v>
      </c>
      <c r="H8" s="345"/>
      <c r="I8" s="345" t="s">
        <v>173</v>
      </c>
      <c r="J8" s="345"/>
      <c r="K8" s="345" t="s">
        <v>174</v>
      </c>
      <c r="L8" s="345"/>
      <c r="M8" s="345" t="s">
        <v>181</v>
      </c>
      <c r="N8" s="345"/>
      <c r="O8" s="345" t="s">
        <v>189</v>
      </c>
      <c r="P8" s="345" t="s">
        <v>117</v>
      </c>
    </row>
    <row r="9" spans="1:16" ht="72" customHeight="1">
      <c r="A9" s="344"/>
      <c r="B9" s="345"/>
      <c r="C9" s="111" t="s">
        <v>86</v>
      </c>
      <c r="D9" s="111" t="s">
        <v>170</v>
      </c>
      <c r="E9" s="111" t="s">
        <v>117</v>
      </c>
      <c r="F9" s="348"/>
      <c r="G9" s="111" t="s">
        <v>86</v>
      </c>
      <c r="H9" s="175" t="s">
        <v>663</v>
      </c>
      <c r="I9" s="111" t="s">
        <v>188</v>
      </c>
      <c r="J9" s="175" t="s">
        <v>664</v>
      </c>
      <c r="K9" s="111" t="s">
        <v>188</v>
      </c>
      <c r="L9" s="175" t="s">
        <v>663</v>
      </c>
      <c r="M9" s="111" t="s">
        <v>188</v>
      </c>
      <c r="N9" s="175" t="s">
        <v>663</v>
      </c>
      <c r="O9" s="345"/>
      <c r="P9" s="345"/>
    </row>
    <row r="10" spans="1:16">
      <c r="A10" s="96" t="s">
        <v>6</v>
      </c>
      <c r="B10" s="54" t="s">
        <v>7</v>
      </c>
      <c r="C10" s="54" t="s">
        <v>11</v>
      </c>
      <c r="D10" s="54" t="s">
        <v>12</v>
      </c>
      <c r="E10" s="54" t="s">
        <v>23</v>
      </c>
      <c r="F10" s="96" t="s">
        <v>100</v>
      </c>
      <c r="G10" s="110" t="s">
        <v>186</v>
      </c>
      <c r="H10" s="110" t="s">
        <v>187</v>
      </c>
      <c r="I10" s="110">
        <v>9</v>
      </c>
      <c r="J10" s="110">
        <v>10</v>
      </c>
      <c r="K10" s="110">
        <v>11</v>
      </c>
      <c r="L10" s="110">
        <v>12</v>
      </c>
      <c r="M10" s="110">
        <v>13</v>
      </c>
      <c r="N10" s="110">
        <v>14</v>
      </c>
      <c r="O10" s="110">
        <v>15</v>
      </c>
      <c r="P10" s="110">
        <v>16</v>
      </c>
    </row>
    <row r="11" spans="1:16" ht="31.5">
      <c r="A11" s="56" t="s">
        <v>6</v>
      </c>
      <c r="B11" s="86" t="s">
        <v>171</v>
      </c>
      <c r="C11" s="87">
        <v>3677</v>
      </c>
      <c r="D11" s="87">
        <v>1176</v>
      </c>
      <c r="E11" s="87">
        <v>24</v>
      </c>
      <c r="F11" s="87">
        <v>374</v>
      </c>
      <c r="G11" s="128">
        <v>660143.70398999995</v>
      </c>
      <c r="H11" s="128">
        <v>414596.51399000001</v>
      </c>
      <c r="I11" s="128">
        <v>530633.00399</v>
      </c>
      <c r="J11" s="128">
        <v>285821.63399</v>
      </c>
      <c r="K11" s="128">
        <v>129510.7</v>
      </c>
      <c r="L11" s="128">
        <v>129510.7</v>
      </c>
      <c r="M11" s="128">
        <v>0</v>
      </c>
      <c r="N11" s="128">
        <v>0</v>
      </c>
      <c r="O11" s="128">
        <v>181542.57</v>
      </c>
      <c r="P11" s="128">
        <v>105851</v>
      </c>
    </row>
    <row r="12" spans="1:16">
      <c r="A12" s="54" t="s">
        <v>8</v>
      </c>
      <c r="B12" s="17" t="s">
        <v>192</v>
      </c>
      <c r="C12" s="163">
        <v>1</v>
      </c>
      <c r="D12" s="163">
        <v>1</v>
      </c>
      <c r="E12" s="163">
        <v>0</v>
      </c>
      <c r="F12" s="163">
        <v>0</v>
      </c>
      <c r="G12" s="163">
        <v>5700</v>
      </c>
      <c r="H12" s="163">
        <v>5700</v>
      </c>
      <c r="I12" s="163">
        <v>5700</v>
      </c>
      <c r="J12" s="163">
        <v>5700</v>
      </c>
      <c r="K12" s="163">
        <v>0</v>
      </c>
      <c r="L12" s="163">
        <v>0</v>
      </c>
      <c r="M12" s="163">
        <v>0</v>
      </c>
      <c r="N12" s="163">
        <v>0</v>
      </c>
      <c r="O12" s="163">
        <v>5700</v>
      </c>
      <c r="P12" s="163">
        <v>0</v>
      </c>
    </row>
    <row r="13" spans="1:16">
      <c r="A13" s="54" t="s">
        <v>9</v>
      </c>
      <c r="B13" s="17" t="s">
        <v>193</v>
      </c>
      <c r="C13" s="163">
        <v>0</v>
      </c>
      <c r="D13" s="163">
        <v>0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3">
        <v>0</v>
      </c>
      <c r="M13" s="163">
        <v>0</v>
      </c>
      <c r="N13" s="163">
        <v>0</v>
      </c>
      <c r="O13" s="163">
        <v>0</v>
      </c>
      <c r="P13" s="163">
        <v>0</v>
      </c>
    </row>
    <row r="14" spans="1:16">
      <c r="A14" s="54" t="s">
        <v>10</v>
      </c>
      <c r="B14" s="17" t="s">
        <v>194</v>
      </c>
      <c r="C14" s="163">
        <v>0</v>
      </c>
      <c r="D14" s="163">
        <v>0</v>
      </c>
      <c r="E14" s="163">
        <v>0</v>
      </c>
      <c r="F14" s="163">
        <v>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  <c r="L14" s="163">
        <v>0</v>
      </c>
      <c r="M14" s="163">
        <v>0</v>
      </c>
      <c r="N14" s="163">
        <v>0</v>
      </c>
      <c r="O14" s="163">
        <v>0</v>
      </c>
      <c r="P14" s="163">
        <v>0</v>
      </c>
    </row>
    <row r="15" spans="1:16">
      <c r="A15" s="54" t="s">
        <v>51</v>
      </c>
      <c r="B15" s="17" t="s">
        <v>195</v>
      </c>
      <c r="C15" s="163">
        <v>3651</v>
      </c>
      <c r="D15" s="163">
        <v>1168</v>
      </c>
      <c r="E15" s="163">
        <v>24</v>
      </c>
      <c r="F15" s="163">
        <v>363</v>
      </c>
      <c r="G15" s="163">
        <v>652240.31403999997</v>
      </c>
      <c r="H15" s="163">
        <v>406980.68803999998</v>
      </c>
      <c r="I15" s="163">
        <v>523042.72404</v>
      </c>
      <c r="J15" s="163">
        <v>278231.35404000001</v>
      </c>
      <c r="K15" s="163">
        <v>129197.59</v>
      </c>
      <c r="L15" s="163">
        <v>129197.59</v>
      </c>
      <c r="M15" s="163">
        <v>0</v>
      </c>
      <c r="N15" s="163">
        <v>0</v>
      </c>
      <c r="O15" s="163">
        <v>175066.58000000002</v>
      </c>
      <c r="P15" s="163">
        <v>105851</v>
      </c>
    </row>
    <row r="16" spans="1:16">
      <c r="A16" s="54" t="s">
        <v>52</v>
      </c>
      <c r="B16" s="17" t="s">
        <v>196</v>
      </c>
      <c r="C16" s="163">
        <v>21</v>
      </c>
      <c r="D16" s="163">
        <v>7</v>
      </c>
      <c r="E16" s="163">
        <v>0</v>
      </c>
      <c r="F16" s="163">
        <v>11</v>
      </c>
      <c r="G16" s="163">
        <v>2203.3899500000002</v>
      </c>
      <c r="H16" s="163">
        <v>1915.8259500000001</v>
      </c>
      <c r="I16" s="163">
        <v>1890.2799500000001</v>
      </c>
      <c r="J16" s="163">
        <v>1890.2799500000001</v>
      </c>
      <c r="K16" s="163">
        <v>313.11</v>
      </c>
      <c r="L16" s="163">
        <v>313.11</v>
      </c>
      <c r="M16" s="163">
        <v>0</v>
      </c>
      <c r="N16" s="163">
        <v>0</v>
      </c>
      <c r="O16" s="163">
        <v>775.99</v>
      </c>
      <c r="P16" s="163">
        <v>0</v>
      </c>
    </row>
    <row r="17" spans="1:16">
      <c r="A17" s="54" t="s">
        <v>53</v>
      </c>
      <c r="B17" s="17" t="s">
        <v>197</v>
      </c>
      <c r="C17" s="163">
        <v>0</v>
      </c>
      <c r="D17" s="163">
        <v>0</v>
      </c>
      <c r="E17" s="163">
        <v>0</v>
      </c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</row>
    <row r="18" spans="1:16">
      <c r="A18" s="54" t="s">
        <v>54</v>
      </c>
      <c r="B18" s="17" t="s">
        <v>55</v>
      </c>
      <c r="C18" s="163">
        <v>4</v>
      </c>
      <c r="D18" s="55" t="s">
        <v>18</v>
      </c>
      <c r="E18" s="55" t="s">
        <v>18</v>
      </c>
      <c r="F18" s="163">
        <v>0</v>
      </c>
      <c r="G18" s="163">
        <v>0</v>
      </c>
      <c r="H18" s="163">
        <v>0</v>
      </c>
      <c r="I18" s="163">
        <v>0</v>
      </c>
      <c r="J18" s="163">
        <v>0</v>
      </c>
      <c r="K18" s="163">
        <v>0</v>
      </c>
      <c r="L18" s="163">
        <v>0</v>
      </c>
      <c r="M18" s="163">
        <v>0</v>
      </c>
      <c r="N18" s="163">
        <v>0</v>
      </c>
      <c r="O18" s="129" t="s">
        <v>18</v>
      </c>
      <c r="P18" s="129" t="s">
        <v>18</v>
      </c>
    </row>
    <row r="19" spans="1:16" ht="31.5">
      <c r="A19" s="43" t="s">
        <v>7</v>
      </c>
      <c r="B19" s="84" t="s">
        <v>191</v>
      </c>
      <c r="C19" s="85">
        <v>11786</v>
      </c>
      <c r="D19" s="85" t="s">
        <v>18</v>
      </c>
      <c r="E19" s="85" t="s">
        <v>18</v>
      </c>
      <c r="F19" s="85">
        <v>2758</v>
      </c>
      <c r="G19" s="130">
        <v>2935900.5511299996</v>
      </c>
      <c r="H19" s="130">
        <v>2099187.5461800001</v>
      </c>
      <c r="I19" s="130">
        <v>2830236.8368500005</v>
      </c>
      <c r="J19" s="130">
        <v>2007833.8769</v>
      </c>
      <c r="K19" s="130">
        <v>112179.97328000001</v>
      </c>
      <c r="L19" s="130">
        <v>103851.97327999999</v>
      </c>
      <c r="M19" s="130">
        <v>0</v>
      </c>
      <c r="N19" s="130">
        <v>0</v>
      </c>
      <c r="O19" s="129" t="s">
        <v>18</v>
      </c>
      <c r="P19" s="129" t="s">
        <v>18</v>
      </c>
    </row>
    <row r="20" spans="1:16">
      <c r="A20" s="43" t="s">
        <v>151</v>
      </c>
      <c r="B20" s="39" t="s">
        <v>59</v>
      </c>
      <c r="C20" s="163">
        <v>125</v>
      </c>
      <c r="D20" s="55" t="s">
        <v>18</v>
      </c>
      <c r="E20" s="55" t="s">
        <v>18</v>
      </c>
      <c r="F20" s="163">
        <v>6</v>
      </c>
      <c r="G20" s="163">
        <v>6570.67</v>
      </c>
      <c r="H20" s="163">
        <v>4153.67</v>
      </c>
      <c r="I20" s="163">
        <v>6321.67</v>
      </c>
      <c r="J20" s="163">
        <v>5995.67</v>
      </c>
      <c r="K20" s="163">
        <v>210</v>
      </c>
      <c r="L20" s="163">
        <v>210</v>
      </c>
      <c r="M20" s="163">
        <v>0</v>
      </c>
      <c r="N20" s="163">
        <v>0</v>
      </c>
      <c r="O20" s="129" t="s">
        <v>18</v>
      </c>
      <c r="P20" s="129" t="s">
        <v>18</v>
      </c>
    </row>
    <row r="21" spans="1:16">
      <c r="A21" s="43" t="s">
        <v>152</v>
      </c>
      <c r="B21" s="39" t="s">
        <v>60</v>
      </c>
      <c r="C21" s="163">
        <v>0</v>
      </c>
      <c r="D21" s="55" t="s">
        <v>18</v>
      </c>
      <c r="E21" s="55" t="s">
        <v>18</v>
      </c>
      <c r="F21" s="163">
        <v>0</v>
      </c>
      <c r="G21" s="163">
        <v>0</v>
      </c>
      <c r="H21" s="163">
        <v>0</v>
      </c>
      <c r="I21" s="163">
        <v>0</v>
      </c>
      <c r="J21" s="163">
        <v>0</v>
      </c>
      <c r="K21" s="163">
        <v>0</v>
      </c>
      <c r="L21" s="163">
        <v>0</v>
      </c>
      <c r="M21" s="163">
        <v>0</v>
      </c>
      <c r="N21" s="163">
        <v>0</v>
      </c>
      <c r="O21" s="129" t="s">
        <v>18</v>
      </c>
      <c r="P21" s="129" t="s">
        <v>18</v>
      </c>
    </row>
    <row r="22" spans="1:16">
      <c r="A22" s="43" t="s">
        <v>153</v>
      </c>
      <c r="B22" s="39" t="s">
        <v>44</v>
      </c>
      <c r="C22" s="163">
        <v>8941</v>
      </c>
      <c r="D22" s="55" t="s">
        <v>18</v>
      </c>
      <c r="E22" s="55" t="s">
        <v>18</v>
      </c>
      <c r="F22" s="163">
        <v>2387</v>
      </c>
      <c r="G22" s="163">
        <v>189978.27829999998</v>
      </c>
      <c r="H22" s="163">
        <v>176917.79929999998</v>
      </c>
      <c r="I22" s="163">
        <v>123130.28973999998</v>
      </c>
      <c r="J22" s="163">
        <v>118865.25273999998</v>
      </c>
      <c r="K22" s="163">
        <v>70817.18856000001</v>
      </c>
      <c r="L22" s="163">
        <v>62771.188559999995</v>
      </c>
      <c r="M22" s="163">
        <v>0</v>
      </c>
      <c r="N22" s="163">
        <v>0</v>
      </c>
      <c r="O22" s="129" t="s">
        <v>18</v>
      </c>
      <c r="P22" s="129" t="s">
        <v>18</v>
      </c>
    </row>
    <row r="23" spans="1:16">
      <c r="A23" s="43" t="s">
        <v>154</v>
      </c>
      <c r="B23" s="39" t="s">
        <v>45</v>
      </c>
      <c r="C23" s="163">
        <v>765</v>
      </c>
      <c r="D23" s="55" t="s">
        <v>18</v>
      </c>
      <c r="E23" s="55" t="s">
        <v>18</v>
      </c>
      <c r="F23" s="163">
        <v>251</v>
      </c>
      <c r="G23" s="163">
        <v>86964</v>
      </c>
      <c r="H23" s="163">
        <v>86645</v>
      </c>
      <c r="I23" s="163">
        <v>67821</v>
      </c>
      <c r="J23" s="163">
        <v>67642</v>
      </c>
      <c r="K23" s="163">
        <v>19143</v>
      </c>
      <c r="L23" s="163">
        <v>19003</v>
      </c>
      <c r="M23" s="163">
        <v>0</v>
      </c>
      <c r="N23" s="163">
        <v>0</v>
      </c>
      <c r="O23" s="129" t="s">
        <v>18</v>
      </c>
      <c r="P23" s="129" t="s">
        <v>18</v>
      </c>
    </row>
    <row r="24" spans="1:16">
      <c r="A24" s="43" t="s">
        <v>155</v>
      </c>
      <c r="B24" s="39" t="s">
        <v>61</v>
      </c>
      <c r="C24" s="163">
        <v>4</v>
      </c>
      <c r="D24" s="55" t="s">
        <v>18</v>
      </c>
      <c r="E24" s="55" t="s">
        <v>18</v>
      </c>
      <c r="F24" s="163">
        <v>2</v>
      </c>
      <c r="G24" s="163">
        <v>743.40223000000003</v>
      </c>
      <c r="H24" s="163">
        <v>680.31768999999997</v>
      </c>
      <c r="I24" s="163">
        <v>743.40223000000003</v>
      </c>
      <c r="J24" s="163">
        <v>680.31768999999997</v>
      </c>
      <c r="K24" s="163">
        <v>0</v>
      </c>
      <c r="L24" s="163">
        <v>0</v>
      </c>
      <c r="M24" s="163">
        <v>0</v>
      </c>
      <c r="N24" s="163">
        <v>0</v>
      </c>
      <c r="O24" s="129" t="s">
        <v>18</v>
      </c>
      <c r="P24" s="129" t="s">
        <v>18</v>
      </c>
    </row>
    <row r="25" spans="1:16">
      <c r="A25" s="43" t="s">
        <v>156</v>
      </c>
      <c r="B25" s="39" t="s">
        <v>62</v>
      </c>
      <c r="C25" s="163">
        <v>384</v>
      </c>
      <c r="D25" s="55" t="s">
        <v>18</v>
      </c>
      <c r="E25" s="55" t="s">
        <v>18</v>
      </c>
      <c r="F25" s="163">
        <v>44</v>
      </c>
      <c r="G25" s="163">
        <v>151800.10206</v>
      </c>
      <c r="H25" s="163">
        <v>129663.51201000001</v>
      </c>
      <c r="I25" s="163">
        <v>149162.18732999999</v>
      </c>
      <c r="J25" s="163">
        <v>127617.81028000002</v>
      </c>
      <c r="K25" s="163">
        <v>5223.7837300000001</v>
      </c>
      <c r="L25" s="163">
        <v>5222.7837300000001</v>
      </c>
      <c r="M25" s="163">
        <v>0</v>
      </c>
      <c r="N25" s="163">
        <v>0</v>
      </c>
      <c r="O25" s="129" t="s">
        <v>18</v>
      </c>
      <c r="P25" s="129" t="s">
        <v>18</v>
      </c>
    </row>
    <row r="26" spans="1:16">
      <c r="A26" s="43" t="s">
        <v>157</v>
      </c>
      <c r="B26" s="39" t="s">
        <v>63</v>
      </c>
      <c r="C26" s="163">
        <v>0</v>
      </c>
      <c r="D26" s="55" t="s">
        <v>18</v>
      </c>
      <c r="E26" s="55" t="s">
        <v>18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29" t="s">
        <v>18</v>
      </c>
      <c r="P26" s="129" t="s">
        <v>18</v>
      </c>
    </row>
    <row r="27" spans="1:16">
      <c r="A27" s="43" t="s">
        <v>158</v>
      </c>
      <c r="B27" s="39" t="s">
        <v>64</v>
      </c>
      <c r="C27" s="163">
        <v>0</v>
      </c>
      <c r="D27" s="55" t="s">
        <v>18</v>
      </c>
      <c r="E27" s="55" t="s">
        <v>18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29" t="s">
        <v>18</v>
      </c>
      <c r="P27" s="129" t="s">
        <v>18</v>
      </c>
    </row>
    <row r="28" spans="1:16">
      <c r="A28" s="43" t="s">
        <v>159</v>
      </c>
      <c r="B28" s="39" t="s">
        <v>66</v>
      </c>
      <c r="C28" s="163">
        <v>0</v>
      </c>
      <c r="D28" s="55" t="s">
        <v>18</v>
      </c>
      <c r="E28" s="55" t="s">
        <v>18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  <c r="N28" s="163">
        <v>0</v>
      </c>
      <c r="O28" s="129" t="s">
        <v>18</v>
      </c>
      <c r="P28" s="129" t="s">
        <v>18</v>
      </c>
    </row>
    <row r="29" spans="1:16">
      <c r="A29" s="43" t="s">
        <v>160</v>
      </c>
      <c r="B29" s="39" t="s">
        <v>65</v>
      </c>
      <c r="C29" s="163">
        <v>0</v>
      </c>
      <c r="D29" s="55" t="s">
        <v>18</v>
      </c>
      <c r="E29" s="55" t="s">
        <v>18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29" t="s">
        <v>18</v>
      </c>
      <c r="P29" s="129" t="s">
        <v>18</v>
      </c>
    </row>
    <row r="30" spans="1:16">
      <c r="A30" s="43" t="s">
        <v>161</v>
      </c>
      <c r="B30" s="39" t="s">
        <v>67</v>
      </c>
      <c r="C30" s="163">
        <v>8</v>
      </c>
      <c r="D30" s="55" t="s">
        <v>18</v>
      </c>
      <c r="E30" s="55" t="s">
        <v>18</v>
      </c>
      <c r="F30" s="163">
        <v>0</v>
      </c>
      <c r="G30" s="163">
        <v>406</v>
      </c>
      <c r="H30" s="163">
        <v>374</v>
      </c>
      <c r="I30" s="163">
        <v>406</v>
      </c>
      <c r="J30" s="163">
        <v>374</v>
      </c>
      <c r="K30" s="163">
        <v>0</v>
      </c>
      <c r="L30" s="163">
        <v>0</v>
      </c>
      <c r="M30" s="163">
        <v>0</v>
      </c>
      <c r="N30" s="163">
        <v>0</v>
      </c>
      <c r="O30" s="129" t="s">
        <v>18</v>
      </c>
      <c r="P30" s="129" t="s">
        <v>18</v>
      </c>
    </row>
    <row r="31" spans="1:16" ht="22.5">
      <c r="A31" s="43" t="s">
        <v>162</v>
      </c>
      <c r="B31" s="109" t="s">
        <v>183</v>
      </c>
      <c r="C31" s="163">
        <v>2</v>
      </c>
      <c r="D31" s="55" t="s">
        <v>18</v>
      </c>
      <c r="E31" s="55" t="s">
        <v>18</v>
      </c>
      <c r="F31" s="163">
        <v>0</v>
      </c>
      <c r="G31" s="163">
        <v>12473.9</v>
      </c>
      <c r="H31" s="163">
        <v>11473.9</v>
      </c>
      <c r="I31" s="163">
        <v>12473.9</v>
      </c>
      <c r="J31" s="163">
        <v>11473.9</v>
      </c>
      <c r="K31" s="163">
        <v>0</v>
      </c>
      <c r="L31" s="163">
        <v>0</v>
      </c>
      <c r="M31" s="163">
        <v>0</v>
      </c>
      <c r="N31" s="163">
        <v>0</v>
      </c>
      <c r="O31" s="129" t="s">
        <v>18</v>
      </c>
      <c r="P31" s="129" t="s">
        <v>18</v>
      </c>
    </row>
    <row r="32" spans="1:16" ht="22.5">
      <c r="A32" s="43" t="s">
        <v>163</v>
      </c>
      <c r="B32" s="109" t="s">
        <v>184</v>
      </c>
      <c r="C32" s="163">
        <v>902</v>
      </c>
      <c r="D32" s="55" t="s">
        <v>18</v>
      </c>
      <c r="E32" s="55" t="s">
        <v>18</v>
      </c>
      <c r="F32" s="163">
        <v>65</v>
      </c>
      <c r="G32" s="163">
        <v>2240352.8779799999</v>
      </c>
      <c r="H32" s="163">
        <v>1484852.98062</v>
      </c>
      <c r="I32" s="163">
        <v>2223738.0679800003</v>
      </c>
      <c r="J32" s="163">
        <v>1469248.46062</v>
      </c>
      <c r="K32" s="163">
        <v>16615</v>
      </c>
      <c r="L32" s="163">
        <v>16615</v>
      </c>
      <c r="M32" s="163">
        <v>0</v>
      </c>
      <c r="N32" s="163">
        <v>0</v>
      </c>
      <c r="O32" s="129" t="s">
        <v>18</v>
      </c>
      <c r="P32" s="129" t="s">
        <v>18</v>
      </c>
    </row>
    <row r="33" spans="1:16">
      <c r="A33" s="43" t="s">
        <v>164</v>
      </c>
      <c r="B33" s="39" t="s">
        <v>68</v>
      </c>
      <c r="C33" s="163">
        <v>0</v>
      </c>
      <c r="D33" s="55" t="s">
        <v>18</v>
      </c>
      <c r="E33" s="55" t="s">
        <v>18</v>
      </c>
      <c r="F33" s="163">
        <v>0</v>
      </c>
      <c r="G33" s="163">
        <v>0</v>
      </c>
      <c r="H33" s="163">
        <v>0</v>
      </c>
      <c r="I33" s="163">
        <v>0</v>
      </c>
      <c r="J33" s="163">
        <v>0</v>
      </c>
      <c r="K33" s="163">
        <v>0</v>
      </c>
      <c r="L33" s="163">
        <v>0</v>
      </c>
      <c r="M33" s="163">
        <v>0</v>
      </c>
      <c r="N33" s="163">
        <v>0</v>
      </c>
      <c r="O33" s="129" t="s">
        <v>18</v>
      </c>
      <c r="P33" s="129" t="s">
        <v>18</v>
      </c>
    </row>
    <row r="34" spans="1:16">
      <c r="A34" s="43" t="s">
        <v>165</v>
      </c>
      <c r="B34" s="39" t="s">
        <v>69</v>
      </c>
      <c r="C34" s="163">
        <v>2</v>
      </c>
      <c r="D34" s="55" t="s">
        <v>18</v>
      </c>
      <c r="E34" s="55" t="s">
        <v>18</v>
      </c>
      <c r="F34" s="163">
        <v>0</v>
      </c>
      <c r="G34" s="163">
        <v>1540.1</v>
      </c>
      <c r="H34" s="163">
        <v>0</v>
      </c>
      <c r="I34" s="163">
        <v>1540.1</v>
      </c>
      <c r="J34" s="163">
        <v>1540.1</v>
      </c>
      <c r="K34" s="163">
        <v>0</v>
      </c>
      <c r="L34" s="163">
        <v>0</v>
      </c>
      <c r="M34" s="163">
        <v>0</v>
      </c>
      <c r="N34" s="163">
        <v>0</v>
      </c>
      <c r="O34" s="129" t="s">
        <v>18</v>
      </c>
      <c r="P34" s="129" t="s">
        <v>18</v>
      </c>
    </row>
    <row r="35" spans="1:16">
      <c r="A35" s="43" t="s">
        <v>166</v>
      </c>
      <c r="B35" s="39" t="s">
        <v>70</v>
      </c>
      <c r="C35" s="163">
        <v>452</v>
      </c>
      <c r="D35" s="55" t="s">
        <v>18</v>
      </c>
      <c r="E35" s="55" t="s">
        <v>18</v>
      </c>
      <c r="F35" s="163">
        <v>3</v>
      </c>
      <c r="G35" s="163">
        <v>232608.22055999999</v>
      </c>
      <c r="H35" s="163">
        <v>193934.36655999999</v>
      </c>
      <c r="I35" s="163">
        <v>232437.21957000002</v>
      </c>
      <c r="J35" s="163">
        <v>193904.36557000002</v>
      </c>
      <c r="K35" s="163">
        <v>171.00099</v>
      </c>
      <c r="L35" s="163">
        <v>30.000990000000002</v>
      </c>
      <c r="M35" s="163">
        <v>0</v>
      </c>
      <c r="N35" s="163">
        <v>0</v>
      </c>
      <c r="O35" s="129" t="s">
        <v>18</v>
      </c>
      <c r="P35" s="129" t="s">
        <v>18</v>
      </c>
    </row>
    <row r="36" spans="1:16">
      <c r="A36" s="43" t="s">
        <v>167</v>
      </c>
      <c r="B36" s="39" t="s">
        <v>71</v>
      </c>
      <c r="C36" s="163">
        <v>0</v>
      </c>
      <c r="D36" s="55" t="s">
        <v>18</v>
      </c>
      <c r="E36" s="55" t="s">
        <v>18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  <c r="N36" s="163">
        <v>0</v>
      </c>
      <c r="O36" s="129" t="s">
        <v>18</v>
      </c>
      <c r="P36" s="129" t="s">
        <v>18</v>
      </c>
    </row>
    <row r="37" spans="1:16">
      <c r="A37" s="43" t="s">
        <v>168</v>
      </c>
      <c r="B37" s="39" t="s">
        <v>72</v>
      </c>
      <c r="C37" s="163">
        <v>0</v>
      </c>
      <c r="D37" s="55" t="s">
        <v>18</v>
      </c>
      <c r="E37" s="55" t="s">
        <v>18</v>
      </c>
      <c r="F37" s="163">
        <v>0</v>
      </c>
      <c r="G37" s="163">
        <v>0</v>
      </c>
      <c r="H37" s="163">
        <v>0</v>
      </c>
      <c r="I37" s="163">
        <v>0</v>
      </c>
      <c r="J37" s="163">
        <v>0</v>
      </c>
      <c r="K37" s="163">
        <v>0</v>
      </c>
      <c r="L37" s="163">
        <v>0</v>
      </c>
      <c r="M37" s="163">
        <v>0</v>
      </c>
      <c r="N37" s="163">
        <v>0</v>
      </c>
      <c r="O37" s="129" t="s">
        <v>18</v>
      </c>
      <c r="P37" s="129" t="s">
        <v>18</v>
      </c>
    </row>
    <row r="38" spans="1:16">
      <c r="A38" s="43" t="s">
        <v>182</v>
      </c>
      <c r="B38" s="39" t="s">
        <v>150</v>
      </c>
      <c r="C38" s="163">
        <v>201</v>
      </c>
      <c r="D38" s="55" t="s">
        <v>18</v>
      </c>
      <c r="E38" s="55" t="s">
        <v>18</v>
      </c>
      <c r="F38" s="163">
        <v>0</v>
      </c>
      <c r="G38" s="163">
        <v>12463</v>
      </c>
      <c r="H38" s="163">
        <v>10492</v>
      </c>
      <c r="I38" s="163">
        <v>12463</v>
      </c>
      <c r="J38" s="163">
        <v>10492</v>
      </c>
      <c r="K38" s="163">
        <v>0</v>
      </c>
      <c r="L38" s="163">
        <v>0</v>
      </c>
      <c r="M38" s="163">
        <v>0</v>
      </c>
      <c r="N38" s="163">
        <v>0</v>
      </c>
      <c r="O38" s="129"/>
      <c r="P38" s="129"/>
    </row>
    <row r="39" spans="1:16" ht="24">
      <c r="A39" s="56" t="s">
        <v>11</v>
      </c>
      <c r="B39" s="88" t="s">
        <v>169</v>
      </c>
      <c r="C39" s="89">
        <v>15463</v>
      </c>
      <c r="D39" s="89">
        <v>1176</v>
      </c>
      <c r="E39" s="89">
        <v>24</v>
      </c>
      <c r="F39" s="89">
        <v>3132</v>
      </c>
      <c r="G39" s="131">
        <v>3596044.2551199994</v>
      </c>
      <c r="H39" s="131">
        <v>2513784.06017</v>
      </c>
      <c r="I39" s="131">
        <v>3360869.8408400007</v>
      </c>
      <c r="J39" s="131">
        <v>2293655.51089</v>
      </c>
      <c r="K39" s="131">
        <v>241690.67327999999</v>
      </c>
      <c r="L39" s="131">
        <v>233362.67327999999</v>
      </c>
      <c r="M39" s="131">
        <v>0</v>
      </c>
      <c r="N39" s="131">
        <v>0</v>
      </c>
      <c r="O39" s="131">
        <v>181542.57</v>
      </c>
      <c r="P39" s="131">
        <v>105851</v>
      </c>
    </row>
    <row r="40" spans="1:16">
      <c r="A40" s="57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2" spans="1:16">
      <c r="A42" s="60" t="s">
        <v>40</v>
      </c>
    </row>
    <row r="43" spans="1:16">
      <c r="A43" s="60" t="s">
        <v>259</v>
      </c>
    </row>
    <row r="44" spans="1:16">
      <c r="A44" s="49" t="s">
        <v>185</v>
      </c>
    </row>
    <row r="45" spans="1:16">
      <c r="A45" s="49" t="s">
        <v>118</v>
      </c>
    </row>
    <row r="47" spans="1:16" ht="12.75" customHeight="1">
      <c r="A47" s="61" t="s">
        <v>260</v>
      </c>
      <c r="B47" s="62"/>
    </row>
    <row r="48" spans="1:16">
      <c r="A48" s="61"/>
    </row>
    <row r="49" spans="1:1" s="8" customFormat="1">
      <c r="A49" s="61" t="s">
        <v>261</v>
      </c>
    </row>
    <row r="50" spans="1:1" s="8" customFormat="1">
      <c r="A50" s="10"/>
    </row>
    <row r="51" spans="1:1" s="8" customFormat="1">
      <c r="A51" s="10"/>
    </row>
  </sheetData>
  <mergeCells count="14">
    <mergeCell ref="B3:O3"/>
    <mergeCell ref="B4:O4"/>
    <mergeCell ref="B5:O5"/>
    <mergeCell ref="A7:A9"/>
    <mergeCell ref="B7:B9"/>
    <mergeCell ref="F7:F9"/>
    <mergeCell ref="G7:P7"/>
    <mergeCell ref="C7:E8"/>
    <mergeCell ref="G8:H8"/>
    <mergeCell ref="I8:J8"/>
    <mergeCell ref="K8:L8"/>
    <mergeCell ref="M8:N8"/>
    <mergeCell ref="O8:O9"/>
    <mergeCell ref="P8:P9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68" firstPageNumber="7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tabColor rgb="FF92D050"/>
    <pageSetUpPr fitToPage="1"/>
  </sheetPr>
  <dimension ref="A1:J23"/>
  <sheetViews>
    <sheetView zoomScaleNormal="100" workbookViewId="0">
      <selection activeCell="F29" sqref="F29"/>
    </sheetView>
  </sheetViews>
  <sheetFormatPr defaultRowHeight="12.75"/>
  <cols>
    <col min="1" max="1" width="9.140625" style="97"/>
    <col min="2" max="2" width="41.7109375" style="97" customWidth="1"/>
    <col min="3" max="3" width="14.85546875" style="97" customWidth="1"/>
    <col min="4" max="4" width="12.7109375" style="97" customWidth="1"/>
    <col min="5" max="5" width="12.140625" style="97" customWidth="1"/>
    <col min="6" max="6" width="12" style="97" customWidth="1"/>
    <col min="7" max="8" width="11.85546875" style="97" customWidth="1"/>
    <col min="9" max="9" width="13.42578125" style="97" hidden="1" customWidth="1"/>
    <col min="10" max="16384" width="9.140625" style="97"/>
  </cols>
  <sheetData>
    <row r="1" spans="1:10">
      <c r="F1" s="357" t="s">
        <v>190</v>
      </c>
      <c r="G1" s="358"/>
    </row>
    <row r="2" spans="1:10" ht="15.75" customHeight="1">
      <c r="A2" s="359" t="s">
        <v>204</v>
      </c>
      <c r="B2" s="359"/>
      <c r="C2" s="359"/>
      <c r="D2" s="359"/>
      <c r="E2" s="359"/>
      <c r="F2" s="2"/>
      <c r="G2" s="2"/>
      <c r="H2" s="2"/>
    </row>
    <row r="3" spans="1:10" ht="15.75" customHeight="1">
      <c r="A3" s="67"/>
      <c r="B3" s="316" t="s">
        <v>3015</v>
      </c>
      <c r="C3" s="67"/>
      <c r="D3" s="67"/>
      <c r="E3" s="67"/>
      <c r="F3" s="2"/>
      <c r="G3" s="2"/>
      <c r="H3" s="2"/>
    </row>
    <row r="4" spans="1:10" ht="15.75">
      <c r="A4" s="70" t="s">
        <v>17</v>
      </c>
      <c r="B4" s="360" t="s">
        <v>233</v>
      </c>
      <c r="C4" s="360"/>
      <c r="D4" s="360"/>
      <c r="E4" s="360"/>
      <c r="F4" s="98"/>
      <c r="G4" s="98"/>
      <c r="H4" s="98"/>
      <c r="I4" s="98"/>
    </row>
    <row r="5" spans="1:10" ht="15">
      <c r="A5" s="98"/>
      <c r="B5" s="361" t="s">
        <v>3</v>
      </c>
      <c r="C5" s="361"/>
      <c r="D5" s="361"/>
      <c r="E5" s="361"/>
      <c r="F5" s="98"/>
      <c r="G5" s="98"/>
      <c r="H5" s="98"/>
      <c r="I5" s="98"/>
    </row>
    <row r="6" spans="1:10">
      <c r="A6" s="57"/>
      <c r="B6" s="58"/>
      <c r="C6" s="58"/>
      <c r="D6" s="58"/>
      <c r="E6" s="58"/>
      <c r="F6" s="62"/>
      <c r="G6" s="59"/>
      <c r="H6" s="59"/>
      <c r="I6" s="59" t="s">
        <v>172</v>
      </c>
    </row>
    <row r="7" spans="1:10" ht="19.5" customHeight="1">
      <c r="A7" s="365" t="s">
        <v>2</v>
      </c>
      <c r="B7" s="345" t="s">
        <v>121</v>
      </c>
      <c r="C7" s="355" t="s">
        <v>86</v>
      </c>
      <c r="D7" s="355" t="s">
        <v>654</v>
      </c>
      <c r="E7" s="355" t="s">
        <v>655</v>
      </c>
      <c r="F7" s="362" t="s">
        <v>662</v>
      </c>
      <c r="G7" s="363"/>
      <c r="H7" s="363"/>
      <c r="I7" s="364"/>
    </row>
    <row r="8" spans="1:10" ht="48.75" customHeight="1">
      <c r="A8" s="365"/>
      <c r="B8" s="345"/>
      <c r="C8" s="356"/>
      <c r="D8" s="356"/>
      <c r="E8" s="356"/>
      <c r="F8" s="111" t="s">
        <v>86</v>
      </c>
      <c r="G8" s="111" t="s">
        <v>173</v>
      </c>
      <c r="H8" s="139" t="s">
        <v>174</v>
      </c>
      <c r="I8" s="111" t="s">
        <v>175</v>
      </c>
    </row>
    <row r="9" spans="1:10">
      <c r="A9" s="99" t="s">
        <v>6</v>
      </c>
      <c r="B9" s="100">
        <v>2</v>
      </c>
      <c r="C9" s="100" t="s">
        <v>176</v>
      </c>
      <c r="D9" s="100">
        <v>4</v>
      </c>
      <c r="E9" s="100">
        <v>5</v>
      </c>
      <c r="F9" s="100" t="s">
        <v>177</v>
      </c>
      <c r="G9" s="100">
        <v>8</v>
      </c>
      <c r="H9" s="100">
        <v>9</v>
      </c>
      <c r="I9" s="100">
        <v>10</v>
      </c>
    </row>
    <row r="10" spans="1:10" ht="22.5" customHeight="1">
      <c r="A10" s="101"/>
      <c r="B10" s="102" t="s">
        <v>178</v>
      </c>
      <c r="C10" s="173">
        <v>5761809.1319000004</v>
      </c>
      <c r="D10" s="173">
        <v>4864757.2205700008</v>
      </c>
      <c r="E10" s="173">
        <v>897051.91132999992</v>
      </c>
      <c r="F10" s="173">
        <v>2590703.8933000001</v>
      </c>
      <c r="G10" s="173">
        <v>1777368.83097</v>
      </c>
      <c r="H10" s="173">
        <v>813335.06232999987</v>
      </c>
      <c r="I10" s="133"/>
      <c r="J10" s="134"/>
    </row>
    <row r="11" spans="1:10" ht="31.5">
      <c r="A11" s="103" t="s">
        <v>6</v>
      </c>
      <c r="B11" s="104" t="s">
        <v>179</v>
      </c>
      <c r="C11" s="174" t="s">
        <v>18</v>
      </c>
      <c r="D11" s="172" t="s">
        <v>18</v>
      </c>
      <c r="E11" s="172" t="s">
        <v>18</v>
      </c>
      <c r="F11" s="173">
        <v>472471.3861</v>
      </c>
      <c r="G11" s="173">
        <v>288114.47392999998</v>
      </c>
      <c r="H11" s="173">
        <v>184356.91217</v>
      </c>
      <c r="I11" s="132"/>
    </row>
    <row r="12" spans="1:10" ht="39" customHeight="1">
      <c r="A12" s="105" t="s">
        <v>7</v>
      </c>
      <c r="B12" s="106" t="s">
        <v>180</v>
      </c>
      <c r="C12" s="171" t="s">
        <v>18</v>
      </c>
      <c r="D12" s="172" t="s">
        <v>18</v>
      </c>
      <c r="E12" s="172" t="s">
        <v>18</v>
      </c>
      <c r="F12" s="173">
        <v>2118232.6480299998</v>
      </c>
      <c r="G12" s="173">
        <v>1489254.4978700001</v>
      </c>
      <c r="H12" s="173">
        <v>628978.15015999996</v>
      </c>
      <c r="I12" s="132"/>
    </row>
    <row r="13" spans="1:10">
      <c r="A13" s="107"/>
      <c r="B13" s="62"/>
      <c r="C13" s="62"/>
      <c r="D13" s="62"/>
      <c r="E13" s="62"/>
      <c r="F13" s="62"/>
      <c r="G13" s="62"/>
      <c r="H13" s="62"/>
      <c r="I13" s="62"/>
    </row>
    <row r="14" spans="1:10" s="108" customFormat="1">
      <c r="A14" s="60" t="s">
        <v>40</v>
      </c>
      <c r="B14" s="49"/>
      <c r="C14" s="49"/>
      <c r="D14" s="49"/>
      <c r="E14" s="49"/>
      <c r="F14" s="49"/>
      <c r="G14" s="49"/>
      <c r="H14" s="49"/>
      <c r="I14" s="49"/>
    </row>
    <row r="15" spans="1:10" s="108" customFormat="1">
      <c r="A15" s="60" t="s">
        <v>259</v>
      </c>
      <c r="B15" s="49"/>
      <c r="C15" s="49"/>
      <c r="D15" s="49"/>
      <c r="E15" s="49"/>
      <c r="F15" s="49"/>
      <c r="G15" s="49"/>
      <c r="H15" s="49"/>
      <c r="I15" s="49"/>
    </row>
    <row r="16" spans="1:10" s="108" customFormat="1">
      <c r="A16" s="60" t="s">
        <v>656</v>
      </c>
      <c r="B16" s="49"/>
      <c r="C16" s="49"/>
      <c r="D16" s="49"/>
      <c r="E16" s="49"/>
      <c r="F16" s="49"/>
      <c r="G16" s="49"/>
      <c r="H16" s="49"/>
      <c r="I16" s="49"/>
    </row>
    <row r="17" spans="1:9" s="108" customFormat="1">
      <c r="A17" s="60" t="s">
        <v>657</v>
      </c>
      <c r="B17" s="49"/>
      <c r="C17" s="49"/>
      <c r="D17" s="49"/>
      <c r="E17" s="49"/>
      <c r="F17" s="49"/>
      <c r="G17" s="49"/>
      <c r="H17" s="49"/>
      <c r="I17" s="49"/>
    </row>
    <row r="18" spans="1:9" s="108" customFormat="1">
      <c r="A18" s="60"/>
    </row>
    <row r="19" spans="1:9" s="108" customFormat="1">
      <c r="A19" s="61" t="s">
        <v>266</v>
      </c>
      <c r="B19" s="49"/>
      <c r="C19" s="49"/>
      <c r="D19" s="49"/>
      <c r="E19" s="49"/>
      <c r="F19" s="49"/>
      <c r="G19" s="49"/>
      <c r="H19" s="49"/>
      <c r="I19" s="49"/>
    </row>
    <row r="20" spans="1:9" s="108" customFormat="1">
      <c r="A20" s="61"/>
      <c r="B20" s="49"/>
      <c r="C20" s="49"/>
      <c r="D20" s="49"/>
      <c r="E20" s="49"/>
      <c r="F20" s="49"/>
      <c r="G20" s="49"/>
      <c r="H20" s="49"/>
      <c r="I20" s="49"/>
    </row>
    <row r="21" spans="1:9" s="108" customFormat="1">
      <c r="A21" s="61" t="s">
        <v>238</v>
      </c>
    </row>
    <row r="22" spans="1:9" s="108" customFormat="1"/>
    <row r="23" spans="1:9" s="108" customFormat="1"/>
  </sheetData>
  <mergeCells count="10">
    <mergeCell ref="E7:E8"/>
    <mergeCell ref="F1:G1"/>
    <mergeCell ref="A2:E2"/>
    <mergeCell ref="B4:E4"/>
    <mergeCell ref="B5:E5"/>
    <mergeCell ref="F7:I7"/>
    <mergeCell ref="A7:A8"/>
    <mergeCell ref="B7:B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tabColor rgb="FF92D050"/>
    <pageSetUpPr fitToPage="1"/>
  </sheetPr>
  <dimension ref="A1:O23"/>
  <sheetViews>
    <sheetView topLeftCell="A6" workbookViewId="0">
      <selection activeCell="C15" sqref="C15"/>
    </sheetView>
  </sheetViews>
  <sheetFormatPr defaultRowHeight="15"/>
  <cols>
    <col min="1" max="1" width="7.140625" style="3" customWidth="1"/>
    <col min="2" max="2" width="18.7109375" style="3" customWidth="1"/>
    <col min="3" max="3" width="15.42578125" style="3" customWidth="1"/>
    <col min="4" max="4" width="16.5703125" style="3" customWidth="1"/>
    <col min="5" max="6" width="15.140625" style="3" customWidth="1"/>
    <col min="7" max="7" width="19.140625" style="3" customWidth="1"/>
    <col min="8" max="8" width="15.5703125" style="3" customWidth="1"/>
    <col min="9" max="9" width="22.5703125" style="3" customWidth="1"/>
    <col min="10" max="10" width="25.7109375" style="3" customWidth="1"/>
    <col min="11" max="16384" width="9.140625" style="3"/>
  </cols>
  <sheetData>
    <row r="1" spans="1:10">
      <c r="J1" s="16" t="s">
        <v>38</v>
      </c>
    </row>
    <row r="3" spans="1:10">
      <c r="B3" s="63" t="s">
        <v>73</v>
      </c>
      <c r="C3" s="63"/>
      <c r="D3" s="63"/>
      <c r="E3" s="63"/>
      <c r="F3" s="63"/>
      <c r="G3" s="63"/>
      <c r="H3" s="45"/>
    </row>
    <row r="4" spans="1:10">
      <c r="B4" s="366" t="s">
        <v>674</v>
      </c>
      <c r="C4" s="366"/>
      <c r="D4" s="366"/>
      <c r="E4" s="366"/>
      <c r="F4" s="366"/>
      <c r="G4" s="366"/>
      <c r="H4" s="41"/>
    </row>
    <row r="5" spans="1:10" ht="15.75">
      <c r="B5" s="15" t="s">
        <v>17</v>
      </c>
      <c r="C5" s="82"/>
      <c r="D5" s="367" t="s">
        <v>233</v>
      </c>
      <c r="E5" s="367"/>
      <c r="F5" s="367"/>
      <c r="G5" s="15"/>
      <c r="H5" s="15"/>
    </row>
    <row r="6" spans="1:10" ht="15" customHeight="1">
      <c r="B6" s="361" t="s">
        <v>3</v>
      </c>
      <c r="C6" s="361"/>
      <c r="D6" s="361"/>
      <c r="E6" s="361"/>
      <c r="F6" s="361"/>
      <c r="G6" s="361"/>
      <c r="H6" s="40"/>
    </row>
    <row r="8" spans="1:10" s="5" customFormat="1" ht="105">
      <c r="A8" s="4" t="s">
        <v>2</v>
      </c>
      <c r="B8" s="4" t="s">
        <v>24</v>
      </c>
      <c r="C8" s="4" t="s">
        <v>47</v>
      </c>
      <c r="D8" s="4" t="s">
        <v>25</v>
      </c>
      <c r="E8" s="4" t="s">
        <v>41</v>
      </c>
      <c r="F8" s="4" t="s">
        <v>26</v>
      </c>
      <c r="G8" s="4" t="s">
        <v>107</v>
      </c>
      <c r="H8" s="4" t="s">
        <v>27</v>
      </c>
      <c r="I8" s="4" t="s">
        <v>95</v>
      </c>
      <c r="J8" s="4" t="s">
        <v>96</v>
      </c>
    </row>
    <row r="9" spans="1:10">
      <c r="A9" s="65">
        <v>1</v>
      </c>
      <c r="B9" s="65">
        <v>2</v>
      </c>
      <c r="C9" s="65">
        <v>3</v>
      </c>
      <c r="D9" s="65">
        <v>4</v>
      </c>
      <c r="E9" s="65">
        <v>5</v>
      </c>
      <c r="F9" s="65">
        <v>6</v>
      </c>
      <c r="G9" s="65">
        <v>7</v>
      </c>
      <c r="H9" s="65">
        <v>8</v>
      </c>
      <c r="I9" s="42">
        <v>9</v>
      </c>
      <c r="J9" s="42">
        <v>10</v>
      </c>
    </row>
    <row r="10" spans="1:10" ht="75">
      <c r="A10" s="118"/>
      <c r="B10" s="119" t="s">
        <v>240</v>
      </c>
      <c r="C10" s="120">
        <v>10</v>
      </c>
      <c r="D10" s="119" t="s">
        <v>218</v>
      </c>
      <c r="E10" s="119" t="s">
        <v>241</v>
      </c>
      <c r="F10" s="119" t="s">
        <v>242</v>
      </c>
      <c r="G10" s="118" t="s">
        <v>243</v>
      </c>
      <c r="H10" s="118" t="s">
        <v>244</v>
      </c>
      <c r="I10" s="368" t="s">
        <v>245</v>
      </c>
      <c r="J10" s="369">
        <v>332</v>
      </c>
    </row>
    <row r="11" spans="1:10" ht="60">
      <c r="A11" s="121"/>
      <c r="B11" s="121"/>
      <c r="C11" s="121"/>
      <c r="D11" s="121"/>
      <c r="E11" s="121"/>
      <c r="F11" s="119" t="s">
        <v>246</v>
      </c>
      <c r="G11" s="118" t="s">
        <v>400</v>
      </c>
      <c r="H11" s="119" t="s">
        <v>247</v>
      </c>
      <c r="I11" s="368"/>
      <c r="J11" s="369"/>
    </row>
    <row r="12" spans="1:10" ht="75">
      <c r="A12" s="121"/>
      <c r="B12" s="121"/>
      <c r="C12" s="121"/>
      <c r="D12" s="121"/>
      <c r="E12" s="121"/>
      <c r="F12" s="119" t="s">
        <v>248</v>
      </c>
      <c r="G12" s="118" t="s">
        <v>251</v>
      </c>
      <c r="H12" s="119" t="s">
        <v>247</v>
      </c>
      <c r="I12" s="368"/>
      <c r="J12" s="369"/>
    </row>
    <row r="13" spans="1:10">
      <c r="A13" s="121"/>
      <c r="B13" s="121"/>
      <c r="C13" s="121"/>
      <c r="D13" s="121"/>
      <c r="E13" s="121"/>
      <c r="F13" s="370" t="s">
        <v>249</v>
      </c>
      <c r="G13" s="118" t="s">
        <v>666</v>
      </c>
      <c r="H13" s="118" t="s">
        <v>250</v>
      </c>
      <c r="I13" s="368"/>
      <c r="J13" s="369"/>
    </row>
    <row r="14" spans="1:10">
      <c r="A14" s="121"/>
      <c r="B14" s="121"/>
      <c r="C14" s="121"/>
      <c r="D14" s="121"/>
      <c r="E14" s="121"/>
      <c r="F14" s="371"/>
      <c r="G14" s="118" t="s">
        <v>339</v>
      </c>
      <c r="H14" s="118" t="s">
        <v>250</v>
      </c>
      <c r="I14" s="368"/>
      <c r="J14" s="369"/>
    </row>
    <row r="15" spans="1:10">
      <c r="A15" s="121"/>
      <c r="B15" s="121"/>
      <c r="C15" s="121"/>
      <c r="D15" s="121"/>
      <c r="E15" s="121"/>
      <c r="F15" s="371"/>
      <c r="G15" s="118" t="s">
        <v>667</v>
      </c>
      <c r="H15" s="118" t="s">
        <v>250</v>
      </c>
      <c r="I15" s="368"/>
      <c r="J15" s="369"/>
    </row>
    <row r="16" spans="1:10">
      <c r="A16" s="121"/>
      <c r="B16" s="121"/>
      <c r="C16" s="121"/>
      <c r="D16" s="121"/>
      <c r="E16" s="121"/>
      <c r="F16" s="371"/>
      <c r="G16" s="118" t="s">
        <v>668</v>
      </c>
      <c r="H16" s="118" t="s">
        <v>250</v>
      </c>
      <c r="I16" s="368"/>
      <c r="J16" s="369"/>
    </row>
    <row r="17" spans="1:15" s="8" customFormat="1" ht="15" customHeight="1">
      <c r="A17" s="121"/>
      <c r="B17" s="121"/>
      <c r="C17" s="121"/>
      <c r="D17" s="121"/>
      <c r="E17" s="121"/>
      <c r="F17" s="372"/>
      <c r="G17" s="118"/>
      <c r="H17" s="118" t="s">
        <v>250</v>
      </c>
      <c r="I17" s="368"/>
      <c r="J17" s="369"/>
      <c r="K17" s="35"/>
      <c r="L17" s="35"/>
      <c r="M17" s="35"/>
      <c r="N17" s="35"/>
      <c r="O17" s="35"/>
    </row>
    <row r="18" spans="1:15" s="8" customFormat="1" ht="45">
      <c r="A18" s="121"/>
      <c r="B18" s="121"/>
      <c r="C18" s="121"/>
      <c r="D18" s="121"/>
      <c r="E18" s="121"/>
      <c r="F18" s="119" t="s">
        <v>252</v>
      </c>
      <c r="G18" s="127" t="s">
        <v>669</v>
      </c>
      <c r="H18" s="122" t="s">
        <v>253</v>
      </c>
      <c r="I18" s="368"/>
      <c r="J18" s="369"/>
    </row>
    <row r="19" spans="1:15" ht="45">
      <c r="A19" s="373"/>
      <c r="B19" s="373"/>
      <c r="C19" s="123"/>
      <c r="D19" s="124"/>
      <c r="E19" s="124"/>
      <c r="F19" s="119" t="s">
        <v>254</v>
      </c>
      <c r="G19" s="126" t="s">
        <v>665</v>
      </c>
      <c r="H19" s="125" t="s">
        <v>255</v>
      </c>
      <c r="I19" s="368"/>
      <c r="J19" s="369"/>
    </row>
    <row r="20" spans="1:15">
      <c r="A20" s="37"/>
    </row>
    <row r="21" spans="1:15">
      <c r="B21" s="3" t="s">
        <v>256</v>
      </c>
    </row>
    <row r="23" spans="1:15">
      <c r="A23" s="37" t="s">
        <v>257</v>
      </c>
    </row>
  </sheetData>
  <mergeCells count="7">
    <mergeCell ref="B4:G4"/>
    <mergeCell ref="D5:F5"/>
    <mergeCell ref="B6:G6"/>
    <mergeCell ref="I10:I19"/>
    <mergeCell ref="J10:J19"/>
    <mergeCell ref="F13:F17"/>
    <mergeCell ref="A19:B19"/>
  </mergeCells>
  <pageMargins left="0.70866141732283472" right="0.70866141732283472" top="0.74803149606299213" bottom="0.74803149606299213" header="0.31496062992125984" footer="0.31496062992125984"/>
  <pageSetup paperSize="9" scale="78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2:S331"/>
  <sheetViews>
    <sheetView topLeftCell="A322" workbookViewId="0">
      <selection activeCell="E327" sqref="E327"/>
    </sheetView>
  </sheetViews>
  <sheetFormatPr defaultRowHeight="12.75"/>
  <cols>
    <col min="1" max="1" width="4.42578125" style="224" customWidth="1"/>
    <col min="2" max="2" width="21.42578125" style="224" customWidth="1"/>
    <col min="3" max="3" width="11.7109375" style="224" customWidth="1"/>
    <col min="4" max="4" width="12.5703125" style="224" customWidth="1"/>
    <col min="5" max="5" width="27.85546875" style="224" customWidth="1"/>
    <col min="6" max="6" width="11.5703125" style="224" customWidth="1"/>
    <col min="7" max="7" width="19.85546875" style="224" customWidth="1"/>
    <col min="8" max="8" width="14.7109375" style="224" customWidth="1"/>
    <col min="9" max="9" width="11" style="224" customWidth="1"/>
    <col min="10" max="10" width="13" style="224" customWidth="1"/>
    <col min="11" max="11" width="19.140625" style="224" customWidth="1"/>
    <col min="12" max="12" width="15.5703125" style="224" customWidth="1"/>
    <col min="13" max="13" width="15" style="224" customWidth="1"/>
    <col min="14" max="14" width="13.28515625" style="224" customWidth="1"/>
    <col min="15" max="15" width="9.140625" style="224"/>
    <col min="16" max="16" width="11.140625" style="224" customWidth="1"/>
    <col min="17" max="17" width="12.140625" style="224" customWidth="1"/>
    <col min="18" max="18" width="15.28515625" style="224" customWidth="1"/>
    <col min="19" max="16384" width="9.140625" style="224"/>
  </cols>
  <sheetData>
    <row r="2" spans="1:18" s="178" customFormat="1" ht="12">
      <c r="A2" s="142"/>
      <c r="B2" s="374" t="s">
        <v>673</v>
      </c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187"/>
      <c r="N2" s="179"/>
      <c r="O2" s="179"/>
      <c r="P2" s="179"/>
      <c r="Q2" s="179"/>
    </row>
    <row r="3" spans="1:18" s="178" customFormat="1" ht="12">
      <c r="A3" s="142"/>
      <c r="B3" s="180" t="s">
        <v>17</v>
      </c>
      <c r="C3" s="180"/>
      <c r="D3" s="180"/>
      <c r="E3" s="375" t="s">
        <v>233</v>
      </c>
      <c r="F3" s="375"/>
      <c r="G3" s="375"/>
      <c r="H3" s="375"/>
      <c r="I3" s="375"/>
      <c r="J3" s="375"/>
      <c r="K3" s="375"/>
      <c r="L3" s="180"/>
      <c r="M3" s="180"/>
      <c r="N3" s="179"/>
      <c r="O3" s="179"/>
      <c r="P3" s="179"/>
      <c r="Q3" s="179"/>
    </row>
    <row r="4" spans="1:18" s="178" customFormat="1" ht="15" customHeight="1">
      <c r="A4" s="142"/>
      <c r="B4" s="376" t="s">
        <v>3</v>
      </c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188"/>
      <c r="N4" s="179"/>
      <c r="O4" s="179"/>
      <c r="P4" s="179"/>
      <c r="Q4" s="179"/>
    </row>
    <row r="5" spans="1:18" s="178" customFormat="1" ht="12">
      <c r="A5" s="142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8" s="182" customFormat="1" ht="61.5" customHeight="1">
      <c r="A6" s="141"/>
      <c r="B6" s="181" t="s">
        <v>28</v>
      </c>
      <c r="C6" s="181" t="s">
        <v>29</v>
      </c>
      <c r="D6" s="181" t="s">
        <v>39</v>
      </c>
      <c r="E6" s="181" t="s">
        <v>30</v>
      </c>
      <c r="F6" s="181" t="s">
        <v>31</v>
      </c>
      <c r="G6" s="181" t="s">
        <v>25</v>
      </c>
      <c r="H6" s="181" t="s">
        <v>32</v>
      </c>
      <c r="I6" s="181" t="s">
        <v>33</v>
      </c>
      <c r="J6" s="181" t="s">
        <v>94</v>
      </c>
      <c r="K6" s="181" t="s">
        <v>34</v>
      </c>
      <c r="L6" s="181" t="s">
        <v>35</v>
      </c>
      <c r="M6" s="181" t="s">
        <v>108</v>
      </c>
      <c r="N6" s="181" t="s">
        <v>109</v>
      </c>
      <c r="O6" s="181" t="s">
        <v>36</v>
      </c>
      <c r="P6" s="181" t="s">
        <v>76</v>
      </c>
      <c r="Q6" s="181" t="s">
        <v>112</v>
      </c>
      <c r="R6" s="181" t="s">
        <v>113</v>
      </c>
    </row>
    <row r="7" spans="1:18" s="142" customFormat="1" ht="22.5" customHeight="1">
      <c r="A7" s="140"/>
      <c r="B7" s="143">
        <v>2</v>
      </c>
      <c r="C7" s="143">
        <v>3</v>
      </c>
      <c r="D7" s="143">
        <v>4</v>
      </c>
      <c r="E7" s="143">
        <v>5</v>
      </c>
      <c r="F7" s="143">
        <v>6</v>
      </c>
      <c r="G7" s="143">
        <v>7</v>
      </c>
      <c r="H7" s="143">
        <v>8</v>
      </c>
      <c r="I7" s="143">
        <v>9</v>
      </c>
      <c r="J7" s="143">
        <v>10</v>
      </c>
      <c r="K7" s="143">
        <v>11</v>
      </c>
      <c r="L7" s="143">
        <v>12</v>
      </c>
      <c r="M7" s="143">
        <v>13</v>
      </c>
      <c r="N7" s="143">
        <v>14</v>
      </c>
      <c r="O7" s="143">
        <v>15</v>
      </c>
      <c r="P7" s="143">
        <v>16</v>
      </c>
      <c r="Q7" s="143">
        <v>17</v>
      </c>
      <c r="R7" s="143">
        <v>18</v>
      </c>
    </row>
    <row r="8" spans="1:18" ht="48">
      <c r="A8" s="287">
        <v>1</v>
      </c>
      <c r="B8" s="198" t="s">
        <v>205</v>
      </c>
      <c r="C8" s="211" t="s">
        <v>206</v>
      </c>
      <c r="D8" s="141" t="s">
        <v>267</v>
      </c>
      <c r="E8" s="198" t="s">
        <v>205</v>
      </c>
      <c r="F8" s="211" t="s">
        <v>206</v>
      </c>
      <c r="G8" s="141" t="s">
        <v>207</v>
      </c>
      <c r="H8" s="140">
        <v>2</v>
      </c>
      <c r="I8" s="141" t="s">
        <v>208</v>
      </c>
      <c r="J8" s="150" t="s">
        <v>209</v>
      </c>
      <c r="K8" s="198" t="s">
        <v>210</v>
      </c>
      <c r="L8" s="198" t="s">
        <v>211</v>
      </c>
      <c r="M8" s="198" t="s">
        <v>212</v>
      </c>
      <c r="N8" s="198" t="s">
        <v>213</v>
      </c>
      <c r="O8" s="198" t="s">
        <v>214</v>
      </c>
      <c r="P8" s="198" t="s">
        <v>215</v>
      </c>
      <c r="Q8" s="198" t="s">
        <v>216</v>
      </c>
      <c r="R8" s="198" t="s">
        <v>217</v>
      </c>
    </row>
    <row r="9" spans="1:18" ht="72" customHeight="1">
      <c r="A9" s="287">
        <v>2</v>
      </c>
      <c r="B9" s="151" t="s">
        <v>221</v>
      </c>
      <c r="C9" s="198">
        <v>4217044931</v>
      </c>
      <c r="D9" s="198" t="s">
        <v>222</v>
      </c>
      <c r="E9" s="151" t="s">
        <v>221</v>
      </c>
      <c r="F9" s="198">
        <v>4217044931</v>
      </c>
      <c r="G9" s="151" t="s">
        <v>223</v>
      </c>
      <c r="H9" s="198">
        <v>2</v>
      </c>
      <c r="I9" s="151" t="s">
        <v>224</v>
      </c>
      <c r="J9" s="212" t="s">
        <v>225</v>
      </c>
      <c r="K9" s="151" t="s">
        <v>226</v>
      </c>
      <c r="L9" s="151" t="s">
        <v>227</v>
      </c>
      <c r="M9" s="151" t="s">
        <v>228</v>
      </c>
      <c r="N9" s="151" t="s">
        <v>229</v>
      </c>
      <c r="O9" s="151" t="s">
        <v>230</v>
      </c>
      <c r="P9" s="198" t="s">
        <v>215</v>
      </c>
      <c r="Q9" s="198" t="s">
        <v>231</v>
      </c>
      <c r="R9" s="198" t="s">
        <v>221</v>
      </c>
    </row>
    <row r="10" spans="1:18" ht="67.5" customHeight="1">
      <c r="A10" s="287">
        <v>3</v>
      </c>
      <c r="B10" s="199" t="s">
        <v>271</v>
      </c>
      <c r="C10" s="200" t="s">
        <v>272</v>
      </c>
      <c r="D10" s="201" t="s">
        <v>273</v>
      </c>
      <c r="E10" s="199" t="s">
        <v>271</v>
      </c>
      <c r="F10" s="200">
        <v>4216005986</v>
      </c>
      <c r="G10" s="199" t="s">
        <v>274</v>
      </c>
      <c r="H10" s="202">
        <v>1</v>
      </c>
      <c r="I10" s="199" t="s">
        <v>275</v>
      </c>
      <c r="J10" s="203" t="s">
        <v>276</v>
      </c>
      <c r="K10" s="202" t="s">
        <v>277</v>
      </c>
      <c r="L10" s="204" t="s">
        <v>278</v>
      </c>
      <c r="M10" s="199" t="s">
        <v>279</v>
      </c>
      <c r="N10" s="199" t="s">
        <v>280</v>
      </c>
      <c r="O10" s="199" t="s">
        <v>281</v>
      </c>
      <c r="P10" s="199" t="s">
        <v>215</v>
      </c>
      <c r="Q10" s="202" t="s">
        <v>269</v>
      </c>
      <c r="R10" s="202" t="s">
        <v>270</v>
      </c>
    </row>
    <row r="11" spans="1:18" ht="60">
      <c r="A11" s="287">
        <v>4</v>
      </c>
      <c r="B11" s="198" t="s">
        <v>389</v>
      </c>
      <c r="C11" s="140"/>
      <c r="D11" s="198" t="s">
        <v>388</v>
      </c>
      <c r="E11" s="198" t="s">
        <v>389</v>
      </c>
      <c r="F11" s="143">
        <v>4216005993</v>
      </c>
      <c r="G11" s="198" t="s">
        <v>644</v>
      </c>
      <c r="H11" s="143">
        <v>4</v>
      </c>
      <c r="I11" s="198" t="s">
        <v>645</v>
      </c>
      <c r="J11" s="212" t="s">
        <v>646</v>
      </c>
      <c r="K11" s="198" t="s">
        <v>647</v>
      </c>
      <c r="L11" s="198" t="s">
        <v>390</v>
      </c>
      <c r="M11" s="198" t="s">
        <v>648</v>
      </c>
      <c r="N11" s="198" t="s">
        <v>401</v>
      </c>
      <c r="O11" s="198" t="s">
        <v>649</v>
      </c>
      <c r="P11" s="198" t="s">
        <v>650</v>
      </c>
      <c r="Q11" s="198" t="s">
        <v>651</v>
      </c>
      <c r="R11" s="198" t="s">
        <v>652</v>
      </c>
    </row>
    <row r="12" spans="1:18" ht="60.75" customHeight="1">
      <c r="A12" s="287">
        <v>5</v>
      </c>
      <c r="B12" s="198" t="s">
        <v>364</v>
      </c>
      <c r="C12" s="213">
        <v>4216003604</v>
      </c>
      <c r="D12" s="198" t="s">
        <v>365</v>
      </c>
      <c r="E12" s="198" t="s">
        <v>364</v>
      </c>
      <c r="F12" s="213">
        <v>4216003604</v>
      </c>
      <c r="G12" s="198" t="s">
        <v>366</v>
      </c>
      <c r="H12" s="143">
        <v>2</v>
      </c>
      <c r="I12" s="198" t="s">
        <v>367</v>
      </c>
      <c r="J12" s="198" t="s">
        <v>368</v>
      </c>
      <c r="K12" s="137" t="s">
        <v>369</v>
      </c>
      <c r="L12" s="137" t="s">
        <v>370</v>
      </c>
      <c r="M12" s="137" t="s">
        <v>371</v>
      </c>
      <c r="N12" s="137" t="s">
        <v>372</v>
      </c>
      <c r="O12" s="137" t="s">
        <v>373</v>
      </c>
      <c r="P12" s="137" t="s">
        <v>215</v>
      </c>
      <c r="Q12" s="137" t="s">
        <v>216</v>
      </c>
      <c r="R12" s="137" t="s">
        <v>270</v>
      </c>
    </row>
    <row r="13" spans="1:18" ht="48">
      <c r="A13" s="287">
        <v>6</v>
      </c>
      <c r="B13" s="151" t="s">
        <v>678</v>
      </c>
      <c r="C13" s="214" t="s">
        <v>679</v>
      </c>
      <c r="D13" s="214" t="s">
        <v>680</v>
      </c>
      <c r="E13" s="151" t="s">
        <v>678</v>
      </c>
      <c r="F13" s="214" t="s">
        <v>679</v>
      </c>
      <c r="G13" s="151" t="s">
        <v>218</v>
      </c>
      <c r="H13" s="144">
        <v>2</v>
      </c>
      <c r="I13" s="151" t="s">
        <v>681</v>
      </c>
      <c r="J13" s="215" t="s">
        <v>682</v>
      </c>
      <c r="K13" s="216" t="s">
        <v>283</v>
      </c>
      <c r="L13" s="151" t="s">
        <v>683</v>
      </c>
      <c r="M13" s="151" t="s">
        <v>371</v>
      </c>
      <c r="N13" s="214" t="s">
        <v>684</v>
      </c>
      <c r="O13" s="217" t="s">
        <v>685</v>
      </c>
      <c r="P13" s="137" t="s">
        <v>215</v>
      </c>
      <c r="Q13" s="137" t="s">
        <v>269</v>
      </c>
      <c r="R13" s="137" t="s">
        <v>285</v>
      </c>
    </row>
    <row r="14" spans="1:18" ht="36">
      <c r="A14" s="287">
        <v>7</v>
      </c>
      <c r="B14" s="198" t="s">
        <v>688</v>
      </c>
      <c r="C14" s="143">
        <v>4216007768</v>
      </c>
      <c r="D14" s="198" t="s">
        <v>689</v>
      </c>
      <c r="E14" s="198" t="s">
        <v>688</v>
      </c>
      <c r="F14" s="143">
        <v>4216007768</v>
      </c>
      <c r="G14" s="198" t="s">
        <v>690</v>
      </c>
      <c r="H14" s="143">
        <v>1</v>
      </c>
      <c r="I14" s="143" t="s">
        <v>691</v>
      </c>
      <c r="J14" s="218" t="s">
        <v>692</v>
      </c>
      <c r="K14" s="143" t="s">
        <v>283</v>
      </c>
      <c r="L14" s="143" t="s">
        <v>693</v>
      </c>
      <c r="M14" s="198" t="s">
        <v>694</v>
      </c>
      <c r="N14" s="143" t="s">
        <v>695</v>
      </c>
      <c r="O14" s="198" t="s">
        <v>696</v>
      </c>
      <c r="P14" s="198" t="s">
        <v>215</v>
      </c>
      <c r="Q14" s="198" t="s">
        <v>697</v>
      </c>
      <c r="R14" s="198"/>
    </row>
    <row r="15" spans="1:18" ht="45.75" customHeight="1">
      <c r="A15" s="287">
        <v>8</v>
      </c>
      <c r="B15" s="232" t="s">
        <v>375</v>
      </c>
      <c r="C15" s="233" t="s">
        <v>376</v>
      </c>
      <c r="D15" s="232" t="s">
        <v>698</v>
      </c>
      <c r="E15" s="232" t="s">
        <v>375</v>
      </c>
      <c r="F15" s="232">
        <v>4217036578</v>
      </c>
      <c r="G15" s="232" t="s">
        <v>699</v>
      </c>
      <c r="H15" s="232">
        <v>1</v>
      </c>
      <c r="I15" s="232" t="s">
        <v>377</v>
      </c>
      <c r="J15" s="232" t="s">
        <v>378</v>
      </c>
      <c r="K15" s="232" t="s">
        <v>292</v>
      </c>
      <c r="L15" s="232" t="s">
        <v>379</v>
      </c>
      <c r="M15" s="232" t="s">
        <v>380</v>
      </c>
      <c r="N15" s="232" t="s">
        <v>381</v>
      </c>
      <c r="O15" s="232" t="s">
        <v>377</v>
      </c>
      <c r="P15" s="232" t="s">
        <v>215</v>
      </c>
      <c r="Q15" s="232" t="s">
        <v>355</v>
      </c>
      <c r="R15" s="232" t="s">
        <v>285</v>
      </c>
    </row>
    <row r="16" spans="1:18" ht="36">
      <c r="A16" s="287">
        <v>9</v>
      </c>
      <c r="B16" s="198"/>
      <c r="C16" s="198"/>
      <c r="D16" s="198" t="s">
        <v>700</v>
      </c>
      <c r="E16" s="198" t="s">
        <v>701</v>
      </c>
      <c r="F16" s="198">
        <v>4217037613</v>
      </c>
      <c r="G16" s="198" t="s">
        <v>702</v>
      </c>
      <c r="H16" s="198">
        <v>1</v>
      </c>
      <c r="I16" s="198" t="s">
        <v>703</v>
      </c>
      <c r="J16" s="198" t="s">
        <v>704</v>
      </c>
      <c r="K16" s="198" t="s">
        <v>219</v>
      </c>
      <c r="L16" s="198" t="s">
        <v>705</v>
      </c>
      <c r="M16" s="198" t="s">
        <v>371</v>
      </c>
      <c r="N16" s="198" t="s">
        <v>706</v>
      </c>
      <c r="O16" s="198" t="s">
        <v>707</v>
      </c>
      <c r="P16" s="198" t="s">
        <v>215</v>
      </c>
      <c r="Q16" s="198" t="s">
        <v>697</v>
      </c>
      <c r="R16" s="198"/>
    </row>
    <row r="17" spans="1:18" ht="36">
      <c r="A17" s="287">
        <v>10</v>
      </c>
      <c r="B17" s="198" t="s">
        <v>701</v>
      </c>
      <c r="C17" s="206" t="s">
        <v>708</v>
      </c>
      <c r="D17" s="198" t="s">
        <v>709</v>
      </c>
      <c r="E17" s="198" t="s">
        <v>710</v>
      </c>
      <c r="F17" s="198">
        <v>4217176818</v>
      </c>
      <c r="G17" s="198" t="s">
        <v>702</v>
      </c>
      <c r="H17" s="198">
        <v>1</v>
      </c>
      <c r="I17" s="198" t="s">
        <v>711</v>
      </c>
      <c r="J17" s="198" t="s">
        <v>712</v>
      </c>
      <c r="K17" s="198" t="s">
        <v>284</v>
      </c>
      <c r="L17" s="198" t="s">
        <v>713</v>
      </c>
      <c r="M17" s="198" t="s">
        <v>371</v>
      </c>
      <c r="N17" s="198" t="s">
        <v>706</v>
      </c>
      <c r="O17" s="198" t="s">
        <v>707</v>
      </c>
      <c r="P17" s="198" t="s">
        <v>215</v>
      </c>
      <c r="Q17" s="198" t="s">
        <v>697</v>
      </c>
      <c r="R17" s="198"/>
    </row>
    <row r="18" spans="1:18" ht="39" customHeight="1">
      <c r="A18" s="287">
        <v>11</v>
      </c>
      <c r="B18" s="198" t="s">
        <v>701</v>
      </c>
      <c r="C18" s="206" t="s">
        <v>708</v>
      </c>
      <c r="D18" s="198" t="s">
        <v>714</v>
      </c>
      <c r="E18" s="198" t="s">
        <v>715</v>
      </c>
      <c r="F18" s="198">
        <v>4217026869</v>
      </c>
      <c r="G18" s="198" t="s">
        <v>716</v>
      </c>
      <c r="H18" s="144">
        <v>1</v>
      </c>
      <c r="I18" s="144" t="s">
        <v>717</v>
      </c>
      <c r="J18" s="150" t="s">
        <v>718</v>
      </c>
      <c r="K18" s="137" t="s">
        <v>719</v>
      </c>
      <c r="L18" s="137" t="s">
        <v>720</v>
      </c>
      <c r="M18" s="137" t="s">
        <v>721</v>
      </c>
      <c r="N18" s="137" t="s">
        <v>722</v>
      </c>
      <c r="O18" s="137" t="s">
        <v>717</v>
      </c>
      <c r="P18" s="137" t="s">
        <v>290</v>
      </c>
      <c r="Q18" s="137" t="s">
        <v>697</v>
      </c>
      <c r="R18" s="137"/>
    </row>
    <row r="19" spans="1:18" ht="36">
      <c r="A19" s="287">
        <v>12</v>
      </c>
      <c r="B19" s="198" t="s">
        <v>701</v>
      </c>
      <c r="C19" s="206" t="s">
        <v>708</v>
      </c>
      <c r="D19" s="198" t="s">
        <v>723</v>
      </c>
      <c r="E19" s="198" t="s">
        <v>724</v>
      </c>
      <c r="F19" s="143">
        <v>4217170735</v>
      </c>
      <c r="G19" s="198" t="s">
        <v>725</v>
      </c>
      <c r="H19" s="143">
        <v>1</v>
      </c>
      <c r="I19" s="198" t="s">
        <v>726</v>
      </c>
      <c r="J19" s="149" t="s">
        <v>727</v>
      </c>
      <c r="K19" s="143" t="s">
        <v>728</v>
      </c>
      <c r="L19" s="198" t="s">
        <v>729</v>
      </c>
      <c r="M19" s="198" t="s">
        <v>730</v>
      </c>
      <c r="N19" s="198" t="s">
        <v>731</v>
      </c>
      <c r="O19" s="198" t="s">
        <v>732</v>
      </c>
      <c r="P19" s="198" t="s">
        <v>290</v>
      </c>
      <c r="Q19" s="198" t="s">
        <v>697</v>
      </c>
      <c r="R19" s="198"/>
    </row>
    <row r="20" spans="1:18" ht="41.25" customHeight="1">
      <c r="A20" s="287">
        <v>13</v>
      </c>
      <c r="B20" s="198" t="s">
        <v>733</v>
      </c>
      <c r="C20" s="206" t="s">
        <v>708</v>
      </c>
      <c r="D20" s="198" t="s">
        <v>734</v>
      </c>
      <c r="E20" s="198" t="s">
        <v>735</v>
      </c>
      <c r="F20" s="198">
        <v>4219003994</v>
      </c>
      <c r="G20" s="198" t="s">
        <v>736</v>
      </c>
      <c r="H20" s="198">
        <v>1</v>
      </c>
      <c r="I20" s="198" t="s">
        <v>737</v>
      </c>
      <c r="J20" s="198" t="s">
        <v>738</v>
      </c>
      <c r="K20" s="198" t="s">
        <v>284</v>
      </c>
      <c r="L20" s="198" t="s">
        <v>739</v>
      </c>
      <c r="M20" s="198" t="s">
        <v>311</v>
      </c>
      <c r="N20" s="198" t="s">
        <v>740</v>
      </c>
      <c r="O20" s="198" t="s">
        <v>737</v>
      </c>
      <c r="P20" s="198" t="s">
        <v>290</v>
      </c>
      <c r="Q20" s="198" t="s">
        <v>697</v>
      </c>
      <c r="R20" s="198"/>
    </row>
    <row r="21" spans="1:18" ht="36">
      <c r="A21" s="287">
        <v>14</v>
      </c>
      <c r="B21" s="198" t="s">
        <v>733</v>
      </c>
      <c r="C21" s="206" t="s">
        <v>708</v>
      </c>
      <c r="D21" s="198" t="s">
        <v>741</v>
      </c>
      <c r="E21" s="198" t="s">
        <v>742</v>
      </c>
      <c r="F21" s="198">
        <v>4221006784</v>
      </c>
      <c r="G21" s="198" t="s">
        <v>743</v>
      </c>
      <c r="H21" s="198">
        <v>1</v>
      </c>
      <c r="I21" s="198" t="s">
        <v>744</v>
      </c>
      <c r="J21" s="198" t="s">
        <v>745</v>
      </c>
      <c r="K21" s="198" t="s">
        <v>284</v>
      </c>
      <c r="L21" s="198" t="s">
        <v>746</v>
      </c>
      <c r="M21" s="207" t="s">
        <v>747</v>
      </c>
      <c r="N21" s="207" t="s">
        <v>748</v>
      </c>
      <c r="O21" s="198" t="s">
        <v>749</v>
      </c>
      <c r="P21" s="198" t="s">
        <v>290</v>
      </c>
      <c r="Q21" s="198" t="s">
        <v>697</v>
      </c>
      <c r="R21" s="198"/>
    </row>
    <row r="22" spans="1:18" ht="41.25" customHeight="1">
      <c r="A22" s="287">
        <v>15</v>
      </c>
      <c r="B22" s="198" t="s">
        <v>733</v>
      </c>
      <c r="C22" s="206" t="s">
        <v>708</v>
      </c>
      <c r="D22" s="208" t="s">
        <v>750</v>
      </c>
      <c r="E22" s="208" t="s">
        <v>751</v>
      </c>
      <c r="F22" s="213">
        <v>4253029689</v>
      </c>
      <c r="G22" s="208" t="s">
        <v>752</v>
      </c>
      <c r="H22" s="213">
        <v>1</v>
      </c>
      <c r="I22" s="208" t="s">
        <v>753</v>
      </c>
      <c r="J22" s="149" t="s">
        <v>754</v>
      </c>
      <c r="K22" s="208" t="s">
        <v>284</v>
      </c>
      <c r="L22" s="208" t="s">
        <v>755</v>
      </c>
      <c r="M22" s="208" t="s">
        <v>756</v>
      </c>
      <c r="N22" s="208" t="s">
        <v>757</v>
      </c>
      <c r="O22" s="208" t="s">
        <v>758</v>
      </c>
      <c r="P22" s="208" t="s">
        <v>290</v>
      </c>
      <c r="Q22" s="208" t="s">
        <v>697</v>
      </c>
      <c r="R22" s="198"/>
    </row>
    <row r="23" spans="1:18" ht="36">
      <c r="A23" s="287">
        <v>16</v>
      </c>
      <c r="B23" s="198" t="s">
        <v>733</v>
      </c>
      <c r="C23" s="206" t="s">
        <v>708</v>
      </c>
      <c r="D23" s="198" t="s">
        <v>759</v>
      </c>
      <c r="E23" s="143" t="s">
        <v>760</v>
      </c>
      <c r="F23" s="143">
        <v>4218003977</v>
      </c>
      <c r="G23" s="143" t="s">
        <v>761</v>
      </c>
      <c r="H23" s="143">
        <v>1</v>
      </c>
      <c r="I23" s="143" t="s">
        <v>762</v>
      </c>
      <c r="J23" s="219" t="s">
        <v>763</v>
      </c>
      <c r="K23" s="143" t="s">
        <v>284</v>
      </c>
      <c r="L23" s="143" t="s">
        <v>764</v>
      </c>
      <c r="M23" s="143" t="s">
        <v>747</v>
      </c>
      <c r="N23" s="143" t="s">
        <v>765</v>
      </c>
      <c r="O23" s="198" t="s">
        <v>766</v>
      </c>
      <c r="P23" s="198" t="s">
        <v>290</v>
      </c>
      <c r="Q23" s="198" t="s">
        <v>697</v>
      </c>
      <c r="R23" s="198"/>
    </row>
    <row r="24" spans="1:18" ht="36">
      <c r="A24" s="287">
        <v>17</v>
      </c>
      <c r="B24" s="198" t="s">
        <v>733</v>
      </c>
      <c r="C24" s="206" t="s">
        <v>708</v>
      </c>
      <c r="D24" s="149" t="s">
        <v>767</v>
      </c>
      <c r="E24" s="198" t="s">
        <v>768</v>
      </c>
      <c r="F24" s="198">
        <v>4218006946</v>
      </c>
      <c r="G24" s="209" t="s">
        <v>769</v>
      </c>
      <c r="H24" s="198">
        <v>1</v>
      </c>
      <c r="I24" s="209" t="s">
        <v>770</v>
      </c>
      <c r="J24" s="209" t="s">
        <v>771</v>
      </c>
      <c r="K24" s="198" t="s">
        <v>284</v>
      </c>
      <c r="L24" s="198" t="s">
        <v>772</v>
      </c>
      <c r="M24" s="198" t="s">
        <v>773</v>
      </c>
      <c r="N24" s="198" t="s">
        <v>774</v>
      </c>
      <c r="O24" s="198" t="s">
        <v>775</v>
      </c>
      <c r="P24" s="220" t="s">
        <v>290</v>
      </c>
      <c r="Q24" s="198" t="s">
        <v>697</v>
      </c>
      <c r="R24" s="140"/>
    </row>
    <row r="25" spans="1:18" ht="29.25" customHeight="1">
      <c r="A25" s="287">
        <v>18</v>
      </c>
      <c r="B25" s="198" t="s">
        <v>733</v>
      </c>
      <c r="C25" s="206" t="s">
        <v>708</v>
      </c>
      <c r="D25" s="210" t="s">
        <v>776</v>
      </c>
      <c r="E25" s="221" t="s">
        <v>777</v>
      </c>
      <c r="F25" s="221">
        <v>4217153000</v>
      </c>
      <c r="G25" s="210" t="s">
        <v>778</v>
      </c>
      <c r="H25" s="221">
        <v>1</v>
      </c>
      <c r="I25" s="222" t="s">
        <v>779</v>
      </c>
      <c r="J25" s="149" t="s">
        <v>780</v>
      </c>
      <c r="K25" s="210" t="s">
        <v>284</v>
      </c>
      <c r="L25" s="210" t="s">
        <v>781</v>
      </c>
      <c r="M25" s="210" t="s">
        <v>782</v>
      </c>
      <c r="N25" s="210" t="s">
        <v>783</v>
      </c>
      <c r="O25" s="210" t="s">
        <v>784</v>
      </c>
      <c r="P25" s="210" t="s">
        <v>289</v>
      </c>
      <c r="Q25" s="210" t="s">
        <v>785</v>
      </c>
      <c r="R25" s="210"/>
    </row>
    <row r="26" spans="1:18" ht="52.5" customHeight="1">
      <c r="A26" s="287">
        <v>19</v>
      </c>
      <c r="B26" s="151" t="s">
        <v>391</v>
      </c>
      <c r="C26" s="214" t="s">
        <v>392</v>
      </c>
      <c r="D26" s="214" t="s">
        <v>786</v>
      </c>
      <c r="E26" s="151" t="s">
        <v>391</v>
      </c>
      <c r="F26" s="216">
        <v>4216006010</v>
      </c>
      <c r="G26" s="151" t="s">
        <v>393</v>
      </c>
      <c r="H26" s="150">
        <v>1</v>
      </c>
      <c r="I26" s="151" t="s">
        <v>394</v>
      </c>
      <c r="J26" s="150" t="s">
        <v>395</v>
      </c>
      <c r="K26" s="151" t="s">
        <v>396</v>
      </c>
      <c r="L26" s="151" t="s">
        <v>787</v>
      </c>
      <c r="M26" s="151" t="s">
        <v>397</v>
      </c>
      <c r="N26" s="137" t="s">
        <v>398</v>
      </c>
      <c r="O26" s="137" t="s">
        <v>399</v>
      </c>
      <c r="P26" s="137" t="s">
        <v>215</v>
      </c>
      <c r="Q26" s="198" t="s">
        <v>269</v>
      </c>
      <c r="R26" s="137" t="s">
        <v>270</v>
      </c>
    </row>
    <row r="27" spans="1:18" ht="52.5" customHeight="1">
      <c r="A27" s="287">
        <v>20</v>
      </c>
      <c r="B27" s="198" t="s">
        <v>788</v>
      </c>
      <c r="C27" s="198" t="s">
        <v>789</v>
      </c>
      <c r="D27" s="198" t="s">
        <v>790</v>
      </c>
      <c r="E27" s="198" t="s">
        <v>788</v>
      </c>
      <c r="F27" s="198" t="s">
        <v>791</v>
      </c>
      <c r="G27" s="198" t="s">
        <v>792</v>
      </c>
      <c r="H27" s="198" t="s">
        <v>6</v>
      </c>
      <c r="I27" s="198" t="s">
        <v>793</v>
      </c>
      <c r="J27" s="198" t="s">
        <v>794</v>
      </c>
      <c r="K27" s="198" t="s">
        <v>795</v>
      </c>
      <c r="L27" s="198" t="s">
        <v>796</v>
      </c>
      <c r="M27" s="198" t="s">
        <v>797</v>
      </c>
      <c r="N27" s="198" t="s">
        <v>798</v>
      </c>
      <c r="O27" s="198" t="s">
        <v>799</v>
      </c>
      <c r="P27" s="198" t="s">
        <v>215</v>
      </c>
      <c r="Q27" s="198" t="s">
        <v>286</v>
      </c>
      <c r="R27" s="198" t="s">
        <v>800</v>
      </c>
    </row>
    <row r="28" spans="1:18" ht="37.5" customHeight="1">
      <c r="A28" s="287">
        <v>21</v>
      </c>
      <c r="B28" s="206" t="s">
        <v>268</v>
      </c>
      <c r="C28" s="206" t="s">
        <v>801</v>
      </c>
      <c r="D28" s="206" t="s">
        <v>802</v>
      </c>
      <c r="E28" s="206" t="s">
        <v>268</v>
      </c>
      <c r="F28" s="206" t="s">
        <v>801</v>
      </c>
      <c r="G28" s="206" t="s">
        <v>218</v>
      </c>
      <c r="H28" s="206" t="s">
        <v>11</v>
      </c>
      <c r="I28" s="206" t="s">
        <v>803</v>
      </c>
      <c r="J28" s="223" t="s">
        <v>804</v>
      </c>
      <c r="K28" s="206" t="s">
        <v>805</v>
      </c>
      <c r="L28" s="206" t="s">
        <v>806</v>
      </c>
      <c r="M28" s="206" t="s">
        <v>807</v>
      </c>
      <c r="N28" s="206" t="s">
        <v>808</v>
      </c>
      <c r="O28" s="206" t="s">
        <v>809</v>
      </c>
      <c r="P28" s="206" t="s">
        <v>215</v>
      </c>
      <c r="Q28" s="206" t="s">
        <v>810</v>
      </c>
      <c r="R28" s="206" t="s">
        <v>652</v>
      </c>
    </row>
    <row r="29" spans="1:18" ht="35.25" customHeight="1">
      <c r="A29" s="287">
        <v>22</v>
      </c>
      <c r="B29" s="207" t="s">
        <v>291</v>
      </c>
      <c r="C29" s="207">
        <v>4216006718</v>
      </c>
      <c r="D29" s="207" t="s">
        <v>812</v>
      </c>
      <c r="E29" s="207" t="s">
        <v>291</v>
      </c>
      <c r="F29" s="198">
        <v>4216006718</v>
      </c>
      <c r="G29" s="207" t="s">
        <v>218</v>
      </c>
      <c r="H29" s="207">
        <v>1</v>
      </c>
      <c r="I29" s="207" t="s">
        <v>813</v>
      </c>
      <c r="J29" s="225" t="s">
        <v>814</v>
      </c>
      <c r="K29" s="207" t="s">
        <v>292</v>
      </c>
      <c r="L29" s="207" t="s">
        <v>815</v>
      </c>
      <c r="M29" s="207" t="s">
        <v>287</v>
      </c>
      <c r="N29" s="207" t="s">
        <v>816</v>
      </c>
      <c r="O29" s="207" t="s">
        <v>817</v>
      </c>
      <c r="P29" s="226" t="s">
        <v>215</v>
      </c>
      <c r="Q29" s="207" t="s">
        <v>269</v>
      </c>
      <c r="R29" s="207" t="s">
        <v>270</v>
      </c>
    </row>
    <row r="30" spans="1:18" ht="46.5" customHeight="1">
      <c r="A30" s="287">
        <v>23</v>
      </c>
      <c r="B30" s="207" t="s">
        <v>291</v>
      </c>
      <c r="C30" s="207">
        <v>4216006718</v>
      </c>
      <c r="D30" s="206" t="s">
        <v>818</v>
      </c>
      <c r="E30" s="206" t="s">
        <v>819</v>
      </c>
      <c r="F30" s="206" t="s">
        <v>820</v>
      </c>
      <c r="G30" s="198" t="s">
        <v>821</v>
      </c>
      <c r="H30" s="198">
        <v>1</v>
      </c>
      <c r="I30" s="198" t="s">
        <v>822</v>
      </c>
      <c r="J30" s="227" t="s">
        <v>823</v>
      </c>
      <c r="K30" s="198" t="s">
        <v>288</v>
      </c>
      <c r="L30" s="198" t="s">
        <v>824</v>
      </c>
      <c r="M30" s="198" t="s">
        <v>293</v>
      </c>
      <c r="N30" s="198" t="s">
        <v>825</v>
      </c>
      <c r="O30" s="198" t="s">
        <v>826</v>
      </c>
      <c r="P30" s="226" t="s">
        <v>215</v>
      </c>
      <c r="Q30" s="207" t="s">
        <v>269</v>
      </c>
      <c r="R30" s="207" t="s">
        <v>270</v>
      </c>
    </row>
    <row r="31" spans="1:18" ht="42.75" customHeight="1">
      <c r="A31" s="287">
        <v>24</v>
      </c>
      <c r="B31" s="207" t="s">
        <v>291</v>
      </c>
      <c r="C31" s="207">
        <v>4216006718</v>
      </c>
      <c r="D31" s="151" t="s">
        <v>827</v>
      </c>
      <c r="E31" s="151" t="s">
        <v>828</v>
      </c>
      <c r="F31" s="137">
        <v>4221009457</v>
      </c>
      <c r="G31" s="151" t="s">
        <v>829</v>
      </c>
      <c r="H31" s="151">
        <v>1</v>
      </c>
      <c r="I31" s="151" t="s">
        <v>830</v>
      </c>
      <c r="J31" s="149" t="s">
        <v>831</v>
      </c>
      <c r="K31" s="151" t="s">
        <v>832</v>
      </c>
      <c r="L31" s="151" t="s">
        <v>833</v>
      </c>
      <c r="M31" s="151" t="s">
        <v>834</v>
      </c>
      <c r="N31" s="151" t="s">
        <v>835</v>
      </c>
      <c r="O31" s="137" t="s">
        <v>830</v>
      </c>
      <c r="P31" s="226" t="s">
        <v>215</v>
      </c>
      <c r="Q31" s="207" t="s">
        <v>269</v>
      </c>
      <c r="R31" s="207" t="s">
        <v>270</v>
      </c>
    </row>
    <row r="32" spans="1:18" ht="42.75" customHeight="1">
      <c r="A32" s="287">
        <v>25</v>
      </c>
      <c r="B32" s="207" t="s">
        <v>291</v>
      </c>
      <c r="C32" s="207">
        <v>4216006718</v>
      </c>
      <c r="D32" s="141" t="s">
        <v>402</v>
      </c>
      <c r="E32" s="141" t="s">
        <v>294</v>
      </c>
      <c r="F32" s="198">
        <v>4219004892</v>
      </c>
      <c r="G32" s="141" t="s">
        <v>403</v>
      </c>
      <c r="H32" s="141">
        <v>1</v>
      </c>
      <c r="I32" s="141" t="s">
        <v>295</v>
      </c>
      <c r="J32" s="151" t="s">
        <v>296</v>
      </c>
      <c r="K32" s="141" t="s">
        <v>284</v>
      </c>
      <c r="L32" s="141" t="s">
        <v>297</v>
      </c>
      <c r="M32" s="151" t="s">
        <v>658</v>
      </c>
      <c r="N32" s="141" t="s">
        <v>298</v>
      </c>
      <c r="O32" s="141" t="s">
        <v>404</v>
      </c>
      <c r="P32" s="226" t="s">
        <v>215</v>
      </c>
      <c r="Q32" s="207" t="s">
        <v>269</v>
      </c>
      <c r="R32" s="207" t="s">
        <v>270</v>
      </c>
    </row>
    <row r="33" spans="1:18" ht="42" customHeight="1">
      <c r="A33" s="287">
        <v>26</v>
      </c>
      <c r="B33" s="207" t="s">
        <v>291</v>
      </c>
      <c r="C33" s="207">
        <v>4216006718</v>
      </c>
      <c r="D33" s="198" t="s">
        <v>299</v>
      </c>
      <c r="E33" s="198" t="s">
        <v>300</v>
      </c>
      <c r="F33" s="198">
        <v>4217025047</v>
      </c>
      <c r="G33" s="198" t="s">
        <v>301</v>
      </c>
      <c r="H33" s="198">
        <v>1</v>
      </c>
      <c r="I33" s="198" t="s">
        <v>302</v>
      </c>
      <c r="J33" s="227" t="s">
        <v>303</v>
      </c>
      <c r="K33" s="198" t="s">
        <v>288</v>
      </c>
      <c r="L33" s="198" t="s">
        <v>304</v>
      </c>
      <c r="M33" s="198" t="s">
        <v>659</v>
      </c>
      <c r="N33" s="198" t="s">
        <v>660</v>
      </c>
      <c r="O33" s="198" t="s">
        <v>305</v>
      </c>
      <c r="P33" s="198" t="s">
        <v>289</v>
      </c>
      <c r="Q33" s="207" t="s">
        <v>269</v>
      </c>
      <c r="R33" s="207" t="s">
        <v>270</v>
      </c>
    </row>
    <row r="34" spans="1:18" ht="48.75" customHeight="1">
      <c r="A34" s="287">
        <v>27</v>
      </c>
      <c r="B34" s="207" t="s">
        <v>291</v>
      </c>
      <c r="C34" s="207">
        <v>4216006718</v>
      </c>
      <c r="D34" s="198" t="s">
        <v>306</v>
      </c>
      <c r="E34" s="198" t="s">
        <v>307</v>
      </c>
      <c r="F34" s="198">
        <v>4218013164</v>
      </c>
      <c r="G34" s="198" t="s">
        <v>308</v>
      </c>
      <c r="H34" s="198">
        <v>3</v>
      </c>
      <c r="I34" s="198" t="s">
        <v>405</v>
      </c>
      <c r="J34" s="227" t="s">
        <v>309</v>
      </c>
      <c r="K34" s="198" t="s">
        <v>284</v>
      </c>
      <c r="L34" s="198" t="s">
        <v>310</v>
      </c>
      <c r="M34" s="198" t="s">
        <v>311</v>
      </c>
      <c r="N34" s="198" t="s">
        <v>312</v>
      </c>
      <c r="O34" s="198" t="s">
        <v>406</v>
      </c>
      <c r="P34" s="198" t="s">
        <v>289</v>
      </c>
      <c r="Q34" s="207" t="s">
        <v>269</v>
      </c>
      <c r="R34" s="207" t="s">
        <v>270</v>
      </c>
    </row>
    <row r="35" spans="1:18" ht="42.75" customHeight="1">
      <c r="A35" s="287">
        <v>28</v>
      </c>
      <c r="B35" s="207" t="s">
        <v>291</v>
      </c>
      <c r="C35" s="207">
        <v>4216006718</v>
      </c>
      <c r="D35" s="145" t="s">
        <v>313</v>
      </c>
      <c r="E35" s="145" t="s">
        <v>314</v>
      </c>
      <c r="F35" s="145">
        <v>4218017708</v>
      </c>
      <c r="G35" s="145" t="s">
        <v>315</v>
      </c>
      <c r="H35" s="145">
        <v>3</v>
      </c>
      <c r="I35" s="145" t="s">
        <v>316</v>
      </c>
      <c r="J35" s="145" t="s">
        <v>317</v>
      </c>
      <c r="K35" s="145" t="s">
        <v>288</v>
      </c>
      <c r="L35" s="145" t="s">
        <v>318</v>
      </c>
      <c r="M35" s="145" t="s">
        <v>319</v>
      </c>
      <c r="N35" s="145" t="s">
        <v>320</v>
      </c>
      <c r="O35" s="145" t="s">
        <v>407</v>
      </c>
      <c r="P35" s="226" t="s">
        <v>215</v>
      </c>
      <c r="Q35" s="207" t="s">
        <v>269</v>
      </c>
      <c r="R35" s="207" t="s">
        <v>270</v>
      </c>
    </row>
    <row r="36" spans="1:18" ht="36.75" customHeight="1">
      <c r="A36" s="287">
        <v>29</v>
      </c>
      <c r="B36" s="207" t="s">
        <v>291</v>
      </c>
      <c r="C36" s="207">
        <v>4216006718</v>
      </c>
      <c r="D36" s="148" t="s">
        <v>321</v>
      </c>
      <c r="E36" s="152" t="s">
        <v>322</v>
      </c>
      <c r="F36" s="145">
        <v>4217023508</v>
      </c>
      <c r="G36" s="198" t="s">
        <v>323</v>
      </c>
      <c r="H36" s="198">
        <v>1</v>
      </c>
      <c r="I36" s="198" t="s">
        <v>408</v>
      </c>
      <c r="J36" s="228" t="s">
        <v>324</v>
      </c>
      <c r="K36" s="152" t="s">
        <v>288</v>
      </c>
      <c r="L36" s="152" t="s">
        <v>409</v>
      </c>
      <c r="M36" s="145" t="s">
        <v>836</v>
      </c>
      <c r="N36" s="152" t="s">
        <v>325</v>
      </c>
      <c r="O36" s="152" t="s">
        <v>410</v>
      </c>
      <c r="P36" s="226" t="s">
        <v>215</v>
      </c>
      <c r="Q36" s="207" t="s">
        <v>269</v>
      </c>
      <c r="R36" s="207" t="s">
        <v>270</v>
      </c>
    </row>
    <row r="37" spans="1:18" ht="37.5" customHeight="1">
      <c r="A37" s="287">
        <v>30</v>
      </c>
      <c r="B37" s="207" t="s">
        <v>291</v>
      </c>
      <c r="C37" s="207">
        <v>4216006718</v>
      </c>
      <c r="D37" s="229" t="s">
        <v>326</v>
      </c>
      <c r="E37" s="137" t="s">
        <v>327</v>
      </c>
      <c r="F37" s="137">
        <v>4221013157</v>
      </c>
      <c r="G37" s="137" t="s">
        <v>328</v>
      </c>
      <c r="H37" s="137">
        <v>4</v>
      </c>
      <c r="I37" s="137" t="s">
        <v>411</v>
      </c>
      <c r="J37" s="230" t="s">
        <v>329</v>
      </c>
      <c r="K37" s="137" t="s">
        <v>288</v>
      </c>
      <c r="L37" s="137" t="s">
        <v>330</v>
      </c>
      <c r="M37" s="137" t="s">
        <v>331</v>
      </c>
      <c r="N37" s="137" t="s">
        <v>332</v>
      </c>
      <c r="O37" s="137" t="s">
        <v>412</v>
      </c>
      <c r="P37" s="226" t="s">
        <v>215</v>
      </c>
      <c r="Q37" s="207" t="s">
        <v>269</v>
      </c>
      <c r="R37" s="207" t="s">
        <v>270</v>
      </c>
    </row>
    <row r="38" spans="1:18" ht="37.5" customHeight="1">
      <c r="A38" s="287">
        <v>31</v>
      </c>
      <c r="B38" s="207" t="s">
        <v>291</v>
      </c>
      <c r="C38" s="207">
        <v>4216006718</v>
      </c>
      <c r="D38" s="151" t="s">
        <v>333</v>
      </c>
      <c r="E38" s="151" t="s">
        <v>334</v>
      </c>
      <c r="F38" s="137">
        <v>4218022401</v>
      </c>
      <c r="G38" s="151" t="s">
        <v>335</v>
      </c>
      <c r="H38" s="151">
        <v>1</v>
      </c>
      <c r="I38" s="151" t="s">
        <v>413</v>
      </c>
      <c r="J38" s="150" t="s">
        <v>336</v>
      </c>
      <c r="K38" s="151" t="s">
        <v>284</v>
      </c>
      <c r="L38" s="151" t="s">
        <v>337</v>
      </c>
      <c r="M38" s="151" t="s">
        <v>338</v>
      </c>
      <c r="N38" s="151" t="s">
        <v>661</v>
      </c>
      <c r="O38" s="151" t="s">
        <v>413</v>
      </c>
      <c r="P38" s="226" t="s">
        <v>215</v>
      </c>
      <c r="Q38" s="207" t="s">
        <v>269</v>
      </c>
      <c r="R38" s="207" t="s">
        <v>270</v>
      </c>
    </row>
    <row r="39" spans="1:18" ht="44.25" customHeight="1">
      <c r="A39" s="287">
        <v>32</v>
      </c>
      <c r="B39" s="207" t="s">
        <v>291</v>
      </c>
      <c r="C39" s="207">
        <v>4216006718</v>
      </c>
      <c r="D39" s="145" t="s">
        <v>340</v>
      </c>
      <c r="E39" s="137" t="s">
        <v>341</v>
      </c>
      <c r="F39" s="145">
        <v>4217023794</v>
      </c>
      <c r="G39" s="137" t="s">
        <v>342</v>
      </c>
      <c r="H39" s="137">
        <v>1</v>
      </c>
      <c r="I39" s="145" t="s">
        <v>414</v>
      </c>
      <c r="J39" s="231" t="s">
        <v>343</v>
      </c>
      <c r="K39" s="137" t="s">
        <v>284</v>
      </c>
      <c r="L39" s="137" t="s">
        <v>344</v>
      </c>
      <c r="M39" s="145" t="s">
        <v>837</v>
      </c>
      <c r="N39" s="145" t="s">
        <v>345</v>
      </c>
      <c r="O39" s="145" t="s">
        <v>838</v>
      </c>
      <c r="P39" s="226" t="s">
        <v>215</v>
      </c>
      <c r="Q39" s="207" t="s">
        <v>269</v>
      </c>
      <c r="R39" s="207" t="s">
        <v>270</v>
      </c>
    </row>
    <row r="40" spans="1:18" ht="58.5" customHeight="1">
      <c r="A40" s="287">
        <v>33</v>
      </c>
      <c r="B40" s="207" t="s">
        <v>291</v>
      </c>
      <c r="C40" s="207">
        <v>4216006718</v>
      </c>
      <c r="D40" s="151" t="s">
        <v>346</v>
      </c>
      <c r="E40" s="151" t="s">
        <v>347</v>
      </c>
      <c r="F40" s="137">
        <v>4217035221</v>
      </c>
      <c r="G40" s="151" t="s">
        <v>415</v>
      </c>
      <c r="H40" s="151">
        <v>1</v>
      </c>
      <c r="I40" s="151" t="s">
        <v>416</v>
      </c>
      <c r="J40" s="227" t="s">
        <v>348</v>
      </c>
      <c r="K40" s="138" t="s">
        <v>288</v>
      </c>
      <c r="L40" s="151" t="s">
        <v>839</v>
      </c>
      <c r="M40" s="151" t="s">
        <v>311</v>
      </c>
      <c r="N40" s="137" t="s">
        <v>840</v>
      </c>
      <c r="O40" s="151" t="s">
        <v>841</v>
      </c>
      <c r="P40" s="226" t="s">
        <v>215</v>
      </c>
      <c r="Q40" s="207" t="s">
        <v>269</v>
      </c>
      <c r="R40" s="207" t="s">
        <v>270</v>
      </c>
    </row>
    <row r="41" spans="1:18" ht="47.25" customHeight="1">
      <c r="A41" s="287">
        <v>34</v>
      </c>
      <c r="B41" s="207" t="s">
        <v>291</v>
      </c>
      <c r="C41" s="207">
        <v>4216006718</v>
      </c>
      <c r="D41" s="137" t="s">
        <v>349</v>
      </c>
      <c r="E41" s="137" t="s">
        <v>350</v>
      </c>
      <c r="F41" s="137">
        <v>4253034791</v>
      </c>
      <c r="G41" s="151" t="s">
        <v>417</v>
      </c>
      <c r="H41" s="151">
        <v>2</v>
      </c>
      <c r="I41" s="151" t="s">
        <v>418</v>
      </c>
      <c r="J41" s="227" t="s">
        <v>351</v>
      </c>
      <c r="K41" s="151" t="s">
        <v>288</v>
      </c>
      <c r="L41" s="151" t="s">
        <v>352</v>
      </c>
      <c r="M41" s="137" t="s">
        <v>353</v>
      </c>
      <c r="N41" s="137" t="s">
        <v>354</v>
      </c>
      <c r="O41" s="137" t="s">
        <v>419</v>
      </c>
      <c r="P41" s="226" t="s">
        <v>215</v>
      </c>
      <c r="Q41" s="207" t="s">
        <v>269</v>
      </c>
      <c r="R41" s="207" t="s">
        <v>270</v>
      </c>
    </row>
    <row r="42" spans="1:18" ht="48">
      <c r="A42" s="287">
        <v>35</v>
      </c>
      <c r="B42" s="198" t="s">
        <v>845</v>
      </c>
      <c r="C42" s="206" t="s">
        <v>846</v>
      </c>
      <c r="D42" s="206" t="s">
        <v>847</v>
      </c>
      <c r="E42" s="143" t="s">
        <v>845</v>
      </c>
      <c r="F42" s="143">
        <v>4216006034</v>
      </c>
      <c r="G42" s="198" t="s">
        <v>848</v>
      </c>
      <c r="H42" s="143">
        <v>9</v>
      </c>
      <c r="I42" s="198" t="s">
        <v>849</v>
      </c>
      <c r="J42" s="212" t="s">
        <v>850</v>
      </c>
      <c r="K42" s="143" t="s">
        <v>283</v>
      </c>
      <c r="L42" s="143" t="s">
        <v>851</v>
      </c>
      <c r="M42" s="198" t="s">
        <v>852</v>
      </c>
      <c r="N42" s="198" t="s">
        <v>853</v>
      </c>
      <c r="O42" s="198" t="s">
        <v>854</v>
      </c>
      <c r="P42" s="198" t="s">
        <v>215</v>
      </c>
      <c r="Q42" s="198" t="s">
        <v>855</v>
      </c>
      <c r="R42" s="198" t="s">
        <v>856</v>
      </c>
    </row>
    <row r="43" spans="1:18" ht="24">
      <c r="A43" s="287">
        <v>36</v>
      </c>
      <c r="B43" s="198" t="s">
        <v>845</v>
      </c>
      <c r="C43" s="234" t="s">
        <v>846</v>
      </c>
      <c r="D43" s="206" t="s">
        <v>857</v>
      </c>
      <c r="E43" s="198" t="s">
        <v>858</v>
      </c>
      <c r="F43" s="143">
        <v>4217082045</v>
      </c>
      <c r="G43" s="198" t="s">
        <v>859</v>
      </c>
      <c r="H43" s="143">
        <v>1</v>
      </c>
      <c r="I43" s="143" t="s">
        <v>860</v>
      </c>
      <c r="J43" s="235" t="s">
        <v>861</v>
      </c>
      <c r="K43" s="143" t="s">
        <v>284</v>
      </c>
      <c r="L43" s="198" t="s">
        <v>862</v>
      </c>
      <c r="M43" s="143" t="s">
        <v>284</v>
      </c>
      <c r="N43" s="198" t="s">
        <v>862</v>
      </c>
      <c r="O43" s="198" t="s">
        <v>860</v>
      </c>
      <c r="P43" s="198" t="s">
        <v>215</v>
      </c>
      <c r="Q43" s="198" t="s">
        <v>697</v>
      </c>
      <c r="R43" s="198"/>
    </row>
    <row r="44" spans="1:18" ht="63.75">
      <c r="A44" s="287">
        <v>37</v>
      </c>
      <c r="B44" s="190" t="s">
        <v>356</v>
      </c>
      <c r="C44" s="190" t="s">
        <v>357</v>
      </c>
      <c r="D44" s="190" t="s">
        <v>358</v>
      </c>
      <c r="E44" s="190" t="s">
        <v>356</v>
      </c>
      <c r="F44" s="192">
        <v>4217121181</v>
      </c>
      <c r="G44" s="190" t="s">
        <v>359</v>
      </c>
      <c r="H44" s="192">
        <v>2</v>
      </c>
      <c r="I44" s="190" t="s">
        <v>360</v>
      </c>
      <c r="J44" s="190" t="s">
        <v>361</v>
      </c>
      <c r="K44" s="190" t="s">
        <v>292</v>
      </c>
      <c r="L44" s="190" t="s">
        <v>362</v>
      </c>
      <c r="M44" s="190" t="s">
        <v>865</v>
      </c>
      <c r="N44" s="190" t="s">
        <v>866</v>
      </c>
      <c r="O44" s="190" t="s">
        <v>363</v>
      </c>
      <c r="P44" s="190" t="s">
        <v>215</v>
      </c>
      <c r="Q44" s="190" t="s">
        <v>269</v>
      </c>
      <c r="R44" s="190" t="s">
        <v>867</v>
      </c>
    </row>
    <row r="45" spans="1:18" ht="63.75">
      <c r="A45" s="287">
        <v>38</v>
      </c>
      <c r="B45" s="184" t="s">
        <v>868</v>
      </c>
      <c r="C45" s="184" t="s">
        <v>869</v>
      </c>
      <c r="D45" s="184" t="s">
        <v>382</v>
      </c>
      <c r="E45" s="184" t="s">
        <v>868</v>
      </c>
      <c r="F45" s="191">
        <v>4216007863</v>
      </c>
      <c r="G45" s="170" t="s">
        <v>870</v>
      </c>
      <c r="H45" s="197">
        <v>2</v>
      </c>
      <c r="I45" s="170" t="s">
        <v>871</v>
      </c>
      <c r="J45" s="185" t="s">
        <v>383</v>
      </c>
      <c r="K45" s="170" t="s">
        <v>872</v>
      </c>
      <c r="L45" s="170" t="s">
        <v>384</v>
      </c>
      <c r="M45" s="205" t="s">
        <v>873</v>
      </c>
      <c r="N45" s="205" t="s">
        <v>385</v>
      </c>
      <c r="O45" s="205" t="s">
        <v>386</v>
      </c>
      <c r="P45" s="205" t="s">
        <v>215</v>
      </c>
      <c r="Q45" s="205" t="s">
        <v>220</v>
      </c>
      <c r="R45" s="205" t="s">
        <v>387</v>
      </c>
    </row>
    <row r="46" spans="1:18" ht="76.5">
      <c r="A46" s="287">
        <v>39</v>
      </c>
      <c r="B46" s="195" t="s">
        <v>874</v>
      </c>
      <c r="C46" s="194" t="s">
        <v>875</v>
      </c>
      <c r="D46" s="195" t="s">
        <v>876</v>
      </c>
      <c r="E46" s="195" t="s">
        <v>874</v>
      </c>
      <c r="F46" s="193">
        <v>4216006002</v>
      </c>
      <c r="G46" s="195" t="s">
        <v>877</v>
      </c>
      <c r="H46" s="196">
        <v>1</v>
      </c>
      <c r="I46" s="195" t="s">
        <v>878</v>
      </c>
      <c r="J46" s="189" t="s">
        <v>879</v>
      </c>
      <c r="K46" s="195" t="s">
        <v>880</v>
      </c>
      <c r="L46" s="195" t="s">
        <v>881</v>
      </c>
      <c r="M46" s="236" t="s">
        <v>882</v>
      </c>
      <c r="N46" s="183" t="s">
        <v>883</v>
      </c>
      <c r="O46" s="236" t="s">
        <v>884</v>
      </c>
      <c r="P46" s="186" t="s">
        <v>885</v>
      </c>
      <c r="Q46" s="186" t="s">
        <v>269</v>
      </c>
      <c r="R46" s="186" t="s">
        <v>886</v>
      </c>
    </row>
    <row r="47" spans="1:18" ht="33.75" customHeight="1">
      <c r="A47" s="287">
        <v>40</v>
      </c>
      <c r="B47" s="252" t="s">
        <v>887</v>
      </c>
      <c r="C47" s="253">
        <v>4217131091</v>
      </c>
      <c r="D47" s="253" t="s">
        <v>888</v>
      </c>
      <c r="E47" s="254" t="s">
        <v>887</v>
      </c>
      <c r="F47" s="253">
        <v>4217131091</v>
      </c>
      <c r="G47" s="253" t="s">
        <v>889</v>
      </c>
      <c r="H47" s="253">
        <v>2</v>
      </c>
      <c r="I47" s="253" t="s">
        <v>890</v>
      </c>
      <c r="J47" s="253" t="s">
        <v>891</v>
      </c>
      <c r="K47" s="253" t="s">
        <v>283</v>
      </c>
      <c r="L47" s="253" t="s">
        <v>892</v>
      </c>
      <c r="M47" s="237" t="s">
        <v>893</v>
      </c>
      <c r="N47" s="237" t="s">
        <v>894</v>
      </c>
      <c r="O47" s="238" t="s">
        <v>895</v>
      </c>
      <c r="P47" s="253" t="s">
        <v>215</v>
      </c>
      <c r="Q47" s="253" t="s">
        <v>220</v>
      </c>
      <c r="R47" s="253" t="s">
        <v>896</v>
      </c>
    </row>
    <row r="48" spans="1:18" ht="56.25">
      <c r="A48" s="287">
        <v>41</v>
      </c>
      <c r="B48" s="252" t="s">
        <v>887</v>
      </c>
      <c r="C48" s="239" t="s">
        <v>897</v>
      </c>
      <c r="D48" s="240" t="s">
        <v>898</v>
      </c>
      <c r="E48" s="241" t="s">
        <v>899</v>
      </c>
      <c r="F48" s="242">
        <v>4217130588</v>
      </c>
      <c r="G48" s="243" t="s">
        <v>900</v>
      </c>
      <c r="H48" s="244">
        <v>2</v>
      </c>
      <c r="I48" s="243" t="s">
        <v>901</v>
      </c>
      <c r="J48" s="245" t="s">
        <v>902</v>
      </c>
      <c r="K48" s="242" t="s">
        <v>284</v>
      </c>
      <c r="L48" s="243" t="s">
        <v>903</v>
      </c>
      <c r="M48" s="240" t="s">
        <v>904</v>
      </c>
      <c r="N48" s="240" t="s">
        <v>905</v>
      </c>
      <c r="O48" s="244" t="s">
        <v>906</v>
      </c>
      <c r="P48" s="240" t="s">
        <v>215</v>
      </c>
      <c r="Q48" s="246" t="s">
        <v>220</v>
      </c>
      <c r="R48" s="246" t="s">
        <v>896</v>
      </c>
    </row>
    <row r="49" spans="1:19" ht="45">
      <c r="A49" s="287">
        <v>42</v>
      </c>
      <c r="B49" s="237" t="s">
        <v>887</v>
      </c>
      <c r="C49" s="247">
        <v>4217131091</v>
      </c>
      <c r="D49" s="246" t="s">
        <v>907</v>
      </c>
      <c r="E49" s="241" t="s">
        <v>908</v>
      </c>
      <c r="F49" s="240">
        <v>4217066533</v>
      </c>
      <c r="G49" s="241" t="s">
        <v>909</v>
      </c>
      <c r="H49" s="248">
        <v>1</v>
      </c>
      <c r="I49" s="249" t="s">
        <v>910</v>
      </c>
      <c r="J49" s="250" t="s">
        <v>911</v>
      </c>
      <c r="K49" s="241" t="s">
        <v>284</v>
      </c>
      <c r="L49" s="241" t="s">
        <v>912</v>
      </c>
      <c r="M49" s="241" t="s">
        <v>913</v>
      </c>
      <c r="N49" s="251" t="s">
        <v>914</v>
      </c>
      <c r="O49" s="246" t="s">
        <v>915</v>
      </c>
      <c r="P49" s="246" t="s">
        <v>215</v>
      </c>
      <c r="Q49" s="246" t="s">
        <v>220</v>
      </c>
      <c r="R49" s="246" t="s">
        <v>896</v>
      </c>
    </row>
    <row r="50" spans="1:19" ht="30">
      <c r="A50" s="287">
        <v>43</v>
      </c>
      <c r="B50" s="255" t="s">
        <v>916</v>
      </c>
      <c r="C50" s="255">
        <v>4216006612</v>
      </c>
      <c r="D50" s="255" t="s">
        <v>917</v>
      </c>
      <c r="E50" s="256" t="s">
        <v>918</v>
      </c>
      <c r="F50" s="256">
        <v>4217170774</v>
      </c>
      <c r="G50" s="256" t="s">
        <v>919</v>
      </c>
      <c r="H50" s="256">
        <v>1</v>
      </c>
      <c r="I50" s="256" t="s">
        <v>920</v>
      </c>
      <c r="J50" s="256" t="s">
        <v>919</v>
      </c>
      <c r="K50" s="256" t="s">
        <v>921</v>
      </c>
      <c r="L50" s="256" t="s">
        <v>284</v>
      </c>
      <c r="M50" s="256" t="s">
        <v>922</v>
      </c>
      <c r="N50" s="256" t="s">
        <v>923</v>
      </c>
      <c r="O50" s="255" t="s">
        <v>920</v>
      </c>
      <c r="P50" s="255" t="s">
        <v>289</v>
      </c>
      <c r="Q50" s="255" t="s">
        <v>127</v>
      </c>
      <c r="R50" s="255" t="s">
        <v>924</v>
      </c>
    </row>
    <row r="51" spans="1:19" ht="60">
      <c r="A51" s="287">
        <v>44</v>
      </c>
      <c r="B51" s="257" t="s">
        <v>925</v>
      </c>
      <c r="C51" s="257">
        <v>4216006612</v>
      </c>
      <c r="D51" s="258" t="s">
        <v>926</v>
      </c>
      <c r="E51" s="257" t="s">
        <v>925</v>
      </c>
      <c r="F51" s="259">
        <v>4216006612</v>
      </c>
      <c r="G51" s="260" t="s">
        <v>927</v>
      </c>
      <c r="H51" s="259">
        <v>1</v>
      </c>
      <c r="I51" s="260" t="s">
        <v>928</v>
      </c>
      <c r="J51" s="260" t="s">
        <v>929</v>
      </c>
      <c r="K51" s="260" t="s">
        <v>219</v>
      </c>
      <c r="L51" s="259" t="s">
        <v>930</v>
      </c>
      <c r="M51" s="257" t="s">
        <v>931</v>
      </c>
      <c r="N51" s="258" t="s">
        <v>932</v>
      </c>
      <c r="O51" s="261" t="s">
        <v>933</v>
      </c>
      <c r="P51" s="259" t="s">
        <v>215</v>
      </c>
      <c r="Q51" s="259" t="s">
        <v>220</v>
      </c>
      <c r="R51" s="259" t="s">
        <v>924</v>
      </c>
    </row>
    <row r="52" spans="1:19" ht="45">
      <c r="A52" s="287">
        <v>45</v>
      </c>
      <c r="B52" s="262" t="s">
        <v>934</v>
      </c>
      <c r="C52" s="263" t="s">
        <v>935</v>
      </c>
      <c r="D52" s="262" t="s">
        <v>936</v>
      </c>
      <c r="E52" s="264" t="s">
        <v>937</v>
      </c>
      <c r="F52" s="262">
        <v>4218020820</v>
      </c>
      <c r="G52" s="264" t="s">
        <v>938</v>
      </c>
      <c r="H52" s="176">
        <v>1</v>
      </c>
      <c r="I52" s="262" t="s">
        <v>939</v>
      </c>
      <c r="J52" s="265" t="s">
        <v>940</v>
      </c>
      <c r="K52" s="262" t="s">
        <v>941</v>
      </c>
      <c r="L52" s="262" t="s">
        <v>942</v>
      </c>
      <c r="M52" s="262" t="s">
        <v>943</v>
      </c>
      <c r="N52" s="262" t="s">
        <v>942</v>
      </c>
      <c r="O52" s="262" t="s">
        <v>939</v>
      </c>
      <c r="P52" s="262" t="s">
        <v>944</v>
      </c>
      <c r="Q52" s="262" t="s">
        <v>269</v>
      </c>
      <c r="R52" s="262" t="s">
        <v>945</v>
      </c>
      <c r="S52" s="266" t="s">
        <v>946</v>
      </c>
    </row>
    <row r="53" spans="1:19" ht="45">
      <c r="A53" s="287">
        <v>46</v>
      </c>
      <c r="B53" s="262" t="s">
        <v>934</v>
      </c>
      <c r="C53" s="263" t="s">
        <v>935</v>
      </c>
      <c r="D53" s="262" t="s">
        <v>947</v>
      </c>
      <c r="E53" s="264" t="s">
        <v>948</v>
      </c>
      <c r="F53" s="262">
        <v>4218020500</v>
      </c>
      <c r="G53" s="264" t="s">
        <v>949</v>
      </c>
      <c r="H53" s="176">
        <v>1</v>
      </c>
      <c r="I53" s="262" t="s">
        <v>950</v>
      </c>
      <c r="J53" s="265" t="s">
        <v>951</v>
      </c>
      <c r="K53" s="262" t="s">
        <v>941</v>
      </c>
      <c r="L53" s="262" t="s">
        <v>952</v>
      </c>
      <c r="M53" s="262" t="s">
        <v>941</v>
      </c>
      <c r="N53" s="262" t="s">
        <v>953</v>
      </c>
      <c r="O53" s="262" t="s">
        <v>950</v>
      </c>
      <c r="P53" s="262" t="s">
        <v>944</v>
      </c>
      <c r="Q53" s="262" t="s">
        <v>269</v>
      </c>
      <c r="R53" s="262" t="s">
        <v>945</v>
      </c>
      <c r="S53" s="266" t="s">
        <v>946</v>
      </c>
    </row>
    <row r="54" spans="1:19" ht="45">
      <c r="A54" s="287">
        <v>47</v>
      </c>
      <c r="B54" s="262" t="s">
        <v>934</v>
      </c>
      <c r="C54" s="263" t="s">
        <v>935</v>
      </c>
      <c r="D54" s="262" t="s">
        <v>954</v>
      </c>
      <c r="E54" s="262" t="s">
        <v>955</v>
      </c>
      <c r="F54" s="262">
        <v>4218020250</v>
      </c>
      <c r="G54" s="262" t="s">
        <v>956</v>
      </c>
      <c r="H54" s="176">
        <v>1</v>
      </c>
      <c r="I54" s="262" t="s">
        <v>957</v>
      </c>
      <c r="J54" s="265" t="s">
        <v>958</v>
      </c>
      <c r="K54" s="262" t="s">
        <v>941</v>
      </c>
      <c r="L54" s="262" t="s">
        <v>959</v>
      </c>
      <c r="M54" s="262" t="s">
        <v>941</v>
      </c>
      <c r="N54" s="262" t="s">
        <v>959</v>
      </c>
      <c r="O54" s="262" t="s">
        <v>957</v>
      </c>
      <c r="P54" s="262" t="s">
        <v>944</v>
      </c>
      <c r="Q54" s="262" t="s">
        <v>269</v>
      </c>
      <c r="R54" s="262" t="s">
        <v>945</v>
      </c>
      <c r="S54" s="266" t="s">
        <v>946</v>
      </c>
    </row>
    <row r="55" spans="1:19" ht="45">
      <c r="A55" s="287">
        <v>48</v>
      </c>
      <c r="B55" s="262" t="s">
        <v>934</v>
      </c>
      <c r="C55" s="263" t="s">
        <v>935</v>
      </c>
      <c r="D55" s="262" t="s">
        <v>960</v>
      </c>
      <c r="E55" s="262" t="s">
        <v>961</v>
      </c>
      <c r="F55" s="262">
        <v>4218003085</v>
      </c>
      <c r="G55" s="264" t="s">
        <v>962</v>
      </c>
      <c r="H55" s="176">
        <v>1</v>
      </c>
      <c r="I55" s="262" t="s">
        <v>963</v>
      </c>
      <c r="J55" s="265" t="s">
        <v>964</v>
      </c>
      <c r="K55" s="262" t="s">
        <v>941</v>
      </c>
      <c r="L55" s="262" t="s">
        <v>965</v>
      </c>
      <c r="M55" s="262" t="s">
        <v>941</v>
      </c>
      <c r="N55" s="262" t="s">
        <v>966</v>
      </c>
      <c r="O55" s="262" t="s">
        <v>963</v>
      </c>
      <c r="P55" s="262" t="s">
        <v>967</v>
      </c>
      <c r="Q55" s="262" t="s">
        <v>269</v>
      </c>
      <c r="R55" s="262" t="s">
        <v>945</v>
      </c>
      <c r="S55" s="266" t="s">
        <v>946</v>
      </c>
    </row>
    <row r="56" spans="1:19" ht="45">
      <c r="A56" s="287">
        <v>49</v>
      </c>
      <c r="B56" s="262" t="s">
        <v>934</v>
      </c>
      <c r="C56" s="263" t="s">
        <v>935</v>
      </c>
      <c r="D56" s="262"/>
      <c r="E56" s="262" t="s">
        <v>968</v>
      </c>
      <c r="F56" s="262">
        <v>4253014883</v>
      </c>
      <c r="G56" s="264" t="s">
        <v>969</v>
      </c>
      <c r="H56" s="176">
        <v>1</v>
      </c>
      <c r="I56" s="262" t="s">
        <v>970</v>
      </c>
      <c r="J56" s="267" t="s">
        <v>971</v>
      </c>
      <c r="K56" s="262" t="s">
        <v>972</v>
      </c>
      <c r="L56" s="262" t="s">
        <v>973</v>
      </c>
      <c r="M56" s="262" t="s">
        <v>972</v>
      </c>
      <c r="N56" s="262" t="s">
        <v>973</v>
      </c>
      <c r="O56" s="262" t="s">
        <v>974</v>
      </c>
      <c r="P56" s="262" t="s">
        <v>975</v>
      </c>
      <c r="Q56" s="262" t="s">
        <v>976</v>
      </c>
      <c r="R56" s="262"/>
      <c r="S56" s="266" t="s">
        <v>946</v>
      </c>
    </row>
    <row r="57" spans="1:19" ht="45">
      <c r="A57" s="287">
        <v>50</v>
      </c>
      <c r="B57" s="262" t="s">
        <v>934</v>
      </c>
      <c r="C57" s="263" t="s">
        <v>935</v>
      </c>
      <c r="D57" s="262" t="s">
        <v>977</v>
      </c>
      <c r="E57" s="262" t="s">
        <v>978</v>
      </c>
      <c r="F57" s="262">
        <v>4253008960</v>
      </c>
      <c r="G57" s="264" t="s">
        <v>979</v>
      </c>
      <c r="H57" s="176">
        <v>1</v>
      </c>
      <c r="I57" s="262" t="s">
        <v>980</v>
      </c>
      <c r="J57" s="267" t="s">
        <v>981</v>
      </c>
      <c r="K57" s="262" t="s">
        <v>941</v>
      </c>
      <c r="L57" s="262" t="s">
        <v>982</v>
      </c>
      <c r="M57" s="262" t="s">
        <v>941</v>
      </c>
      <c r="N57" s="262" t="s">
        <v>982</v>
      </c>
      <c r="O57" s="262" t="s">
        <v>980</v>
      </c>
      <c r="P57" s="262" t="s">
        <v>967</v>
      </c>
      <c r="Q57" s="262" t="s">
        <v>269</v>
      </c>
      <c r="R57" s="262" t="s">
        <v>945</v>
      </c>
      <c r="S57" s="266" t="s">
        <v>946</v>
      </c>
    </row>
    <row r="58" spans="1:19" ht="45">
      <c r="A58" s="287">
        <v>51</v>
      </c>
      <c r="B58" s="262" t="s">
        <v>934</v>
      </c>
      <c r="C58" s="263" t="s">
        <v>935</v>
      </c>
      <c r="D58" s="262" t="s">
        <v>983</v>
      </c>
      <c r="E58" s="262" t="s">
        <v>984</v>
      </c>
      <c r="F58" s="262">
        <v>4218020718</v>
      </c>
      <c r="G58" s="264" t="s">
        <v>985</v>
      </c>
      <c r="H58" s="176">
        <v>1</v>
      </c>
      <c r="I58" s="262" t="s">
        <v>986</v>
      </c>
      <c r="J58" s="267" t="s">
        <v>987</v>
      </c>
      <c r="K58" s="262" t="s">
        <v>941</v>
      </c>
      <c r="L58" s="262" t="s">
        <v>988</v>
      </c>
      <c r="M58" s="262" t="s">
        <v>941</v>
      </c>
      <c r="N58" s="262" t="s">
        <v>988</v>
      </c>
      <c r="O58" s="262" t="s">
        <v>986</v>
      </c>
      <c r="P58" s="262" t="s">
        <v>967</v>
      </c>
      <c r="Q58" s="262" t="s">
        <v>269</v>
      </c>
      <c r="R58" s="262" t="s">
        <v>945</v>
      </c>
      <c r="S58" s="266" t="s">
        <v>946</v>
      </c>
    </row>
    <row r="59" spans="1:19" ht="45">
      <c r="A59" s="287">
        <v>52</v>
      </c>
      <c r="B59" s="262" t="s">
        <v>934</v>
      </c>
      <c r="C59" s="263" t="s">
        <v>935</v>
      </c>
      <c r="D59" s="262" t="s">
        <v>989</v>
      </c>
      <c r="E59" s="262" t="s">
        <v>990</v>
      </c>
      <c r="F59" s="262">
        <v>4218020771</v>
      </c>
      <c r="G59" s="264" t="s">
        <v>991</v>
      </c>
      <c r="H59" s="176">
        <v>1</v>
      </c>
      <c r="I59" s="262" t="s">
        <v>992</v>
      </c>
      <c r="J59" s="267" t="s">
        <v>993</v>
      </c>
      <c r="K59" s="262" t="s">
        <v>941</v>
      </c>
      <c r="L59" s="262" t="s">
        <v>994</v>
      </c>
      <c r="M59" s="262" t="s">
        <v>941</v>
      </c>
      <c r="N59" s="262" t="s">
        <v>994</v>
      </c>
      <c r="O59" s="262" t="s">
        <v>992</v>
      </c>
      <c r="P59" s="262" t="s">
        <v>967</v>
      </c>
      <c r="Q59" s="262" t="s">
        <v>269</v>
      </c>
      <c r="R59" s="262" t="s">
        <v>945</v>
      </c>
      <c r="S59" s="266" t="s">
        <v>946</v>
      </c>
    </row>
    <row r="60" spans="1:19" ht="45">
      <c r="A60" s="287">
        <v>53</v>
      </c>
      <c r="B60" s="262" t="s">
        <v>934</v>
      </c>
      <c r="C60" s="263" t="s">
        <v>935</v>
      </c>
      <c r="D60" s="262" t="s">
        <v>995</v>
      </c>
      <c r="E60" s="262" t="s">
        <v>996</v>
      </c>
      <c r="F60" s="262">
        <v>4218012298</v>
      </c>
      <c r="G60" s="264" t="s">
        <v>997</v>
      </c>
      <c r="H60" s="176">
        <v>1</v>
      </c>
      <c r="I60" s="262" t="s">
        <v>998</v>
      </c>
      <c r="J60" s="267" t="s">
        <v>999</v>
      </c>
      <c r="K60" s="262" t="s">
        <v>941</v>
      </c>
      <c r="L60" s="262" t="s">
        <v>1000</v>
      </c>
      <c r="M60" s="262" t="s">
        <v>941</v>
      </c>
      <c r="N60" s="262" t="s">
        <v>1000</v>
      </c>
      <c r="O60" s="262" t="s">
        <v>998</v>
      </c>
      <c r="P60" s="262" t="s">
        <v>967</v>
      </c>
      <c r="Q60" s="262" t="s">
        <v>269</v>
      </c>
      <c r="R60" s="262" t="s">
        <v>945</v>
      </c>
      <c r="S60" s="266" t="s">
        <v>946</v>
      </c>
    </row>
    <row r="61" spans="1:19" ht="45">
      <c r="A61" s="287">
        <v>54</v>
      </c>
      <c r="B61" s="262" t="s">
        <v>934</v>
      </c>
      <c r="C61" s="263" t="s">
        <v>935</v>
      </c>
      <c r="D61" s="262" t="s">
        <v>1001</v>
      </c>
      <c r="E61" s="262" t="s">
        <v>1002</v>
      </c>
      <c r="F61" s="262">
        <v>4218020468</v>
      </c>
      <c r="G61" s="264" t="s">
        <v>1003</v>
      </c>
      <c r="H61" s="176">
        <v>1</v>
      </c>
      <c r="I61" s="262" t="s">
        <v>1004</v>
      </c>
      <c r="J61" s="267" t="s">
        <v>1005</v>
      </c>
      <c r="K61" s="262" t="s">
        <v>941</v>
      </c>
      <c r="L61" s="262" t="s">
        <v>1006</v>
      </c>
      <c r="M61" s="262" t="s">
        <v>941</v>
      </c>
      <c r="N61" s="262" t="s">
        <v>1006</v>
      </c>
      <c r="O61" s="262" t="s">
        <v>1004</v>
      </c>
      <c r="P61" s="262" t="s">
        <v>967</v>
      </c>
      <c r="Q61" s="262" t="s">
        <v>269</v>
      </c>
      <c r="R61" s="262" t="s">
        <v>945</v>
      </c>
      <c r="S61" s="266" t="s">
        <v>946</v>
      </c>
    </row>
    <row r="62" spans="1:19" ht="45">
      <c r="A62" s="287">
        <v>55</v>
      </c>
      <c r="B62" s="262" t="s">
        <v>934</v>
      </c>
      <c r="C62" s="263" t="s">
        <v>935</v>
      </c>
      <c r="D62" s="262" t="s">
        <v>1007</v>
      </c>
      <c r="E62" s="262" t="s">
        <v>1008</v>
      </c>
      <c r="F62" s="262">
        <v>4218008686</v>
      </c>
      <c r="G62" s="264" t="s">
        <v>1009</v>
      </c>
      <c r="H62" s="176">
        <v>1</v>
      </c>
      <c r="I62" s="262" t="s">
        <v>1010</v>
      </c>
      <c r="J62" s="267" t="s">
        <v>1011</v>
      </c>
      <c r="K62" s="262" t="s">
        <v>941</v>
      </c>
      <c r="L62" s="262" t="s">
        <v>1012</v>
      </c>
      <c r="M62" s="262" t="s">
        <v>941</v>
      </c>
      <c r="N62" s="262" t="s">
        <v>1012</v>
      </c>
      <c r="O62" s="262" t="s">
        <v>1010</v>
      </c>
      <c r="P62" s="262" t="s">
        <v>944</v>
      </c>
      <c r="Q62" s="262" t="s">
        <v>269</v>
      </c>
      <c r="R62" s="262" t="s">
        <v>945</v>
      </c>
      <c r="S62" s="266" t="s">
        <v>946</v>
      </c>
    </row>
    <row r="63" spans="1:19" ht="45">
      <c r="A63" s="287">
        <v>56</v>
      </c>
      <c r="B63" s="262" t="s">
        <v>934</v>
      </c>
      <c r="C63" s="263" t="s">
        <v>935</v>
      </c>
      <c r="D63" s="262" t="s">
        <v>1013</v>
      </c>
      <c r="E63" s="262" t="s">
        <v>1014</v>
      </c>
      <c r="F63" s="262">
        <v>4218005646</v>
      </c>
      <c r="G63" s="264" t="s">
        <v>1015</v>
      </c>
      <c r="H63" s="176">
        <v>1</v>
      </c>
      <c r="I63" s="262" t="s">
        <v>1016</v>
      </c>
      <c r="J63" s="267" t="s">
        <v>1017</v>
      </c>
      <c r="K63" s="262" t="s">
        <v>941</v>
      </c>
      <c r="L63" s="262" t="s">
        <v>1018</v>
      </c>
      <c r="M63" s="262" t="s">
        <v>941</v>
      </c>
      <c r="N63" s="262" t="s">
        <v>1018</v>
      </c>
      <c r="O63" s="262" t="s">
        <v>1016</v>
      </c>
      <c r="P63" s="262" t="s">
        <v>967</v>
      </c>
      <c r="Q63" s="262" t="s">
        <v>269</v>
      </c>
      <c r="R63" s="262" t="s">
        <v>945</v>
      </c>
      <c r="S63" s="266" t="s">
        <v>946</v>
      </c>
    </row>
    <row r="64" spans="1:19" ht="45">
      <c r="A64" s="287">
        <v>57</v>
      </c>
      <c r="B64" s="262" t="s">
        <v>934</v>
      </c>
      <c r="C64" s="263" t="s">
        <v>935</v>
      </c>
      <c r="D64" s="262" t="s">
        <v>1019</v>
      </c>
      <c r="E64" s="262" t="s">
        <v>1020</v>
      </c>
      <c r="F64" s="262">
        <v>4218020651</v>
      </c>
      <c r="G64" s="264" t="s">
        <v>1021</v>
      </c>
      <c r="H64" s="176">
        <v>1</v>
      </c>
      <c r="I64" s="262" t="s">
        <v>1022</v>
      </c>
      <c r="J64" s="267" t="s">
        <v>1023</v>
      </c>
      <c r="K64" s="262" t="s">
        <v>941</v>
      </c>
      <c r="L64" s="262" t="s">
        <v>1024</v>
      </c>
      <c r="M64" s="262" t="s">
        <v>1025</v>
      </c>
      <c r="N64" s="262" t="s">
        <v>1026</v>
      </c>
      <c r="O64" s="262" t="s">
        <v>1022</v>
      </c>
      <c r="P64" s="262" t="s">
        <v>967</v>
      </c>
      <c r="Q64" s="262" t="s">
        <v>269</v>
      </c>
      <c r="R64" s="262" t="s">
        <v>945</v>
      </c>
      <c r="S64" s="266" t="s">
        <v>946</v>
      </c>
    </row>
    <row r="65" spans="1:19" ht="45">
      <c r="A65" s="287">
        <v>58</v>
      </c>
      <c r="B65" s="262" t="s">
        <v>934</v>
      </c>
      <c r="C65" s="263" t="s">
        <v>935</v>
      </c>
      <c r="D65" s="262" t="s">
        <v>1027</v>
      </c>
      <c r="E65" s="262" t="s">
        <v>1028</v>
      </c>
      <c r="F65" s="262">
        <v>4218016285</v>
      </c>
      <c r="G65" s="264" t="s">
        <v>1029</v>
      </c>
      <c r="H65" s="176">
        <v>1</v>
      </c>
      <c r="I65" s="262" t="s">
        <v>1030</v>
      </c>
      <c r="J65" s="267" t="s">
        <v>1031</v>
      </c>
      <c r="K65" s="262" t="s">
        <v>941</v>
      </c>
      <c r="L65" s="262" t="s">
        <v>1032</v>
      </c>
      <c r="M65" s="262" t="s">
        <v>1033</v>
      </c>
      <c r="N65" s="262" t="s">
        <v>1034</v>
      </c>
      <c r="O65" s="262" t="s">
        <v>1030</v>
      </c>
      <c r="P65" s="262" t="s">
        <v>967</v>
      </c>
      <c r="Q65" s="262" t="s">
        <v>269</v>
      </c>
      <c r="R65" s="262" t="s">
        <v>945</v>
      </c>
      <c r="S65" s="266" t="s">
        <v>946</v>
      </c>
    </row>
    <row r="66" spans="1:19" ht="45">
      <c r="A66" s="287">
        <v>59</v>
      </c>
      <c r="B66" s="262" t="s">
        <v>934</v>
      </c>
      <c r="C66" s="263" t="s">
        <v>935</v>
      </c>
      <c r="D66" s="262" t="s">
        <v>1035</v>
      </c>
      <c r="E66" s="262" t="s">
        <v>1036</v>
      </c>
      <c r="F66" s="262">
        <v>4218020676</v>
      </c>
      <c r="G66" s="264" t="s">
        <v>1037</v>
      </c>
      <c r="H66" s="176">
        <v>1</v>
      </c>
      <c r="I66" s="262" t="s">
        <v>1038</v>
      </c>
      <c r="J66" s="267" t="s">
        <v>1039</v>
      </c>
      <c r="K66" s="262" t="s">
        <v>941</v>
      </c>
      <c r="L66" s="262" t="s">
        <v>1040</v>
      </c>
      <c r="M66" s="262" t="s">
        <v>941</v>
      </c>
      <c r="N66" s="262" t="s">
        <v>1040</v>
      </c>
      <c r="O66" s="262" t="s">
        <v>1038</v>
      </c>
      <c r="P66" s="262" t="s">
        <v>967</v>
      </c>
      <c r="Q66" s="262" t="s">
        <v>269</v>
      </c>
      <c r="R66" s="262" t="s">
        <v>945</v>
      </c>
      <c r="S66" s="266" t="s">
        <v>946</v>
      </c>
    </row>
    <row r="67" spans="1:19" ht="45">
      <c r="A67" s="287">
        <v>60</v>
      </c>
      <c r="B67" s="262" t="s">
        <v>934</v>
      </c>
      <c r="C67" s="263" t="s">
        <v>935</v>
      </c>
      <c r="D67" s="262" t="s">
        <v>1041</v>
      </c>
      <c r="E67" s="262" t="s">
        <v>1042</v>
      </c>
      <c r="F67" s="262">
        <v>4218020725</v>
      </c>
      <c r="G67" s="264" t="s">
        <v>1043</v>
      </c>
      <c r="H67" s="176">
        <v>1</v>
      </c>
      <c r="I67" s="262" t="s">
        <v>1044</v>
      </c>
      <c r="J67" s="267" t="s">
        <v>1045</v>
      </c>
      <c r="K67" s="262" t="s">
        <v>941</v>
      </c>
      <c r="L67" s="262" t="s">
        <v>1046</v>
      </c>
      <c r="M67" s="262" t="s">
        <v>941</v>
      </c>
      <c r="N67" s="262" t="s">
        <v>1046</v>
      </c>
      <c r="O67" s="262" t="s">
        <v>1044</v>
      </c>
      <c r="P67" s="262" t="s">
        <v>967</v>
      </c>
      <c r="Q67" s="262" t="s">
        <v>269</v>
      </c>
      <c r="R67" s="262" t="s">
        <v>945</v>
      </c>
      <c r="S67" s="266" t="s">
        <v>946</v>
      </c>
    </row>
    <row r="68" spans="1:19" ht="45">
      <c r="A68" s="287">
        <v>61</v>
      </c>
      <c r="B68" s="262" t="s">
        <v>934</v>
      </c>
      <c r="C68" s="263" t="s">
        <v>935</v>
      </c>
      <c r="D68" s="262" t="s">
        <v>1047</v>
      </c>
      <c r="E68" s="262" t="s">
        <v>1048</v>
      </c>
      <c r="F68" s="262">
        <v>4218020740</v>
      </c>
      <c r="G68" s="264" t="s">
        <v>1049</v>
      </c>
      <c r="H68" s="176">
        <v>1</v>
      </c>
      <c r="I68" s="262" t="s">
        <v>1050</v>
      </c>
      <c r="J68" s="267" t="s">
        <v>1051</v>
      </c>
      <c r="K68" s="262" t="s">
        <v>941</v>
      </c>
      <c r="L68" s="262" t="s">
        <v>1052</v>
      </c>
      <c r="M68" s="262" t="s">
        <v>941</v>
      </c>
      <c r="N68" s="262" t="s">
        <v>1052</v>
      </c>
      <c r="O68" s="262" t="s">
        <v>1050</v>
      </c>
      <c r="P68" s="262" t="s">
        <v>967</v>
      </c>
      <c r="Q68" s="262" t="s">
        <v>269</v>
      </c>
      <c r="R68" s="262" t="s">
        <v>945</v>
      </c>
      <c r="S68" s="266" t="s">
        <v>946</v>
      </c>
    </row>
    <row r="69" spans="1:19" ht="45">
      <c r="A69" s="287">
        <v>62</v>
      </c>
      <c r="B69" s="262" t="s">
        <v>934</v>
      </c>
      <c r="C69" s="263" t="s">
        <v>935</v>
      </c>
      <c r="D69" s="262" t="s">
        <v>1053</v>
      </c>
      <c r="E69" s="262" t="s">
        <v>1054</v>
      </c>
      <c r="F69" s="262">
        <v>4218020764</v>
      </c>
      <c r="G69" s="264" t="s">
        <v>1055</v>
      </c>
      <c r="H69" s="176">
        <v>1</v>
      </c>
      <c r="I69" s="262" t="s">
        <v>1056</v>
      </c>
      <c r="J69" s="267" t="s">
        <v>1057</v>
      </c>
      <c r="K69" s="262" t="s">
        <v>941</v>
      </c>
      <c r="L69" s="262" t="s">
        <v>1058</v>
      </c>
      <c r="M69" s="262" t="s">
        <v>941</v>
      </c>
      <c r="N69" s="262" t="s">
        <v>1058</v>
      </c>
      <c r="O69" s="262" t="s">
        <v>1056</v>
      </c>
      <c r="P69" s="262" t="s">
        <v>967</v>
      </c>
      <c r="Q69" s="262" t="s">
        <v>269</v>
      </c>
      <c r="R69" s="262" t="s">
        <v>945</v>
      </c>
      <c r="S69" s="266" t="s">
        <v>946</v>
      </c>
    </row>
    <row r="70" spans="1:19" ht="45">
      <c r="A70" s="287">
        <v>63</v>
      </c>
      <c r="B70" s="262" t="s">
        <v>934</v>
      </c>
      <c r="C70" s="263" t="s">
        <v>935</v>
      </c>
      <c r="D70" s="262" t="s">
        <v>1059</v>
      </c>
      <c r="E70" s="262" t="s">
        <v>1060</v>
      </c>
      <c r="F70" s="262">
        <v>4218021140</v>
      </c>
      <c r="G70" s="264" t="s">
        <v>1061</v>
      </c>
      <c r="H70" s="176">
        <v>1</v>
      </c>
      <c r="I70" s="262" t="s">
        <v>1062</v>
      </c>
      <c r="J70" s="267" t="s">
        <v>1063</v>
      </c>
      <c r="K70" s="262" t="s">
        <v>941</v>
      </c>
      <c r="L70" s="262" t="s">
        <v>1064</v>
      </c>
      <c r="M70" s="262" t="s">
        <v>1065</v>
      </c>
      <c r="N70" s="262" t="s">
        <v>1066</v>
      </c>
      <c r="O70" s="262" t="s">
        <v>1062</v>
      </c>
      <c r="P70" s="262" t="s">
        <v>967</v>
      </c>
      <c r="Q70" s="262" t="s">
        <v>269</v>
      </c>
      <c r="R70" s="262" t="s">
        <v>945</v>
      </c>
      <c r="S70" s="266" t="s">
        <v>946</v>
      </c>
    </row>
    <row r="71" spans="1:19" ht="45">
      <c r="A71" s="287">
        <v>64</v>
      </c>
      <c r="B71" s="262" t="s">
        <v>934</v>
      </c>
      <c r="C71" s="263" t="s">
        <v>935</v>
      </c>
      <c r="D71" s="262" t="s">
        <v>1067</v>
      </c>
      <c r="E71" s="262" t="s">
        <v>1068</v>
      </c>
      <c r="F71" s="262">
        <v>4218020796</v>
      </c>
      <c r="G71" s="264" t="s">
        <v>1069</v>
      </c>
      <c r="H71" s="176">
        <v>1</v>
      </c>
      <c r="I71" s="262" t="s">
        <v>1070</v>
      </c>
      <c r="J71" s="267" t="s">
        <v>1071</v>
      </c>
      <c r="K71" s="262" t="s">
        <v>941</v>
      </c>
      <c r="L71" s="262" t="s">
        <v>1072</v>
      </c>
      <c r="M71" s="262" t="s">
        <v>941</v>
      </c>
      <c r="N71" s="262" t="s">
        <v>1072</v>
      </c>
      <c r="O71" s="262" t="s">
        <v>1070</v>
      </c>
      <c r="P71" s="262" t="s">
        <v>967</v>
      </c>
      <c r="Q71" s="262" t="s">
        <v>269</v>
      </c>
      <c r="R71" s="262" t="s">
        <v>945</v>
      </c>
      <c r="S71" s="266" t="s">
        <v>946</v>
      </c>
    </row>
    <row r="72" spans="1:19" ht="45">
      <c r="A72" s="287">
        <v>65</v>
      </c>
      <c r="B72" s="262" t="s">
        <v>934</v>
      </c>
      <c r="C72" s="263" t="s">
        <v>935</v>
      </c>
      <c r="D72" s="262" t="s">
        <v>1073</v>
      </c>
      <c r="E72" s="262" t="s">
        <v>1074</v>
      </c>
      <c r="F72" s="262">
        <v>4218020838</v>
      </c>
      <c r="G72" s="264" t="s">
        <v>1075</v>
      </c>
      <c r="H72" s="176">
        <v>1</v>
      </c>
      <c r="I72" s="262" t="s">
        <v>1076</v>
      </c>
      <c r="J72" s="267" t="s">
        <v>1077</v>
      </c>
      <c r="K72" s="262" t="s">
        <v>941</v>
      </c>
      <c r="L72" s="262" t="s">
        <v>1078</v>
      </c>
      <c r="M72" s="262" t="s">
        <v>941</v>
      </c>
      <c r="N72" s="262" t="s">
        <v>1078</v>
      </c>
      <c r="O72" s="262" t="s">
        <v>1076</v>
      </c>
      <c r="P72" s="262" t="s">
        <v>944</v>
      </c>
      <c r="Q72" s="262" t="s">
        <v>269</v>
      </c>
      <c r="R72" s="262" t="s">
        <v>945</v>
      </c>
      <c r="S72" s="266" t="s">
        <v>946</v>
      </c>
    </row>
    <row r="73" spans="1:19" ht="45">
      <c r="A73" s="287">
        <v>66</v>
      </c>
      <c r="B73" s="262" t="s">
        <v>934</v>
      </c>
      <c r="C73" s="263" t="s">
        <v>935</v>
      </c>
      <c r="D73" s="262" t="s">
        <v>1079</v>
      </c>
      <c r="E73" s="262" t="s">
        <v>1080</v>
      </c>
      <c r="F73" s="262">
        <v>4218005477</v>
      </c>
      <c r="G73" s="264" t="s">
        <v>1081</v>
      </c>
      <c r="H73" s="176">
        <v>1</v>
      </c>
      <c r="I73" s="262" t="s">
        <v>1082</v>
      </c>
      <c r="J73" s="267" t="s">
        <v>1083</v>
      </c>
      <c r="K73" s="262" t="s">
        <v>941</v>
      </c>
      <c r="L73" s="262" t="s">
        <v>1084</v>
      </c>
      <c r="M73" s="262" t="s">
        <v>941</v>
      </c>
      <c r="N73" s="262" t="s">
        <v>1084</v>
      </c>
      <c r="O73" s="262" t="s">
        <v>1082</v>
      </c>
      <c r="P73" s="262" t="s">
        <v>967</v>
      </c>
      <c r="Q73" s="262" t="s">
        <v>269</v>
      </c>
      <c r="R73" s="262" t="s">
        <v>945</v>
      </c>
      <c r="S73" s="266" t="s">
        <v>946</v>
      </c>
    </row>
    <row r="74" spans="1:19" ht="45">
      <c r="A74" s="287">
        <v>67</v>
      </c>
      <c r="B74" s="262" t="s">
        <v>934</v>
      </c>
      <c r="C74" s="263" t="s">
        <v>935</v>
      </c>
      <c r="D74" s="262" t="s">
        <v>1085</v>
      </c>
      <c r="E74" s="262" t="s">
        <v>1086</v>
      </c>
      <c r="F74" s="262">
        <v>4218020700</v>
      </c>
      <c r="G74" s="264" t="s">
        <v>1087</v>
      </c>
      <c r="H74" s="176">
        <v>1</v>
      </c>
      <c r="I74" s="262" t="s">
        <v>1088</v>
      </c>
      <c r="J74" s="267" t="s">
        <v>1089</v>
      </c>
      <c r="K74" s="262" t="s">
        <v>941</v>
      </c>
      <c r="L74" s="262" t="s">
        <v>1090</v>
      </c>
      <c r="M74" s="262" t="s">
        <v>941</v>
      </c>
      <c r="N74" s="262" t="s">
        <v>1090</v>
      </c>
      <c r="O74" s="262" t="s">
        <v>1088</v>
      </c>
      <c r="P74" s="262" t="s">
        <v>967</v>
      </c>
      <c r="Q74" s="262" t="s">
        <v>269</v>
      </c>
      <c r="R74" s="262" t="s">
        <v>945</v>
      </c>
      <c r="S74" s="266" t="s">
        <v>946</v>
      </c>
    </row>
    <row r="75" spans="1:19" ht="45">
      <c r="A75" s="287">
        <v>68</v>
      </c>
      <c r="B75" s="262" t="s">
        <v>934</v>
      </c>
      <c r="C75" s="263" t="s">
        <v>935</v>
      </c>
      <c r="D75" s="262" t="s">
        <v>1091</v>
      </c>
      <c r="E75" s="262" t="s">
        <v>1092</v>
      </c>
      <c r="F75" s="262">
        <v>4218020570</v>
      </c>
      <c r="G75" s="264" t="s">
        <v>1093</v>
      </c>
      <c r="H75" s="176">
        <v>1</v>
      </c>
      <c r="I75" s="262" t="s">
        <v>1094</v>
      </c>
      <c r="J75" s="267" t="s">
        <v>1095</v>
      </c>
      <c r="K75" s="262" t="s">
        <v>941</v>
      </c>
      <c r="L75" s="262" t="s">
        <v>1096</v>
      </c>
      <c r="M75" s="262" t="s">
        <v>941</v>
      </c>
      <c r="N75" s="262" t="s">
        <v>1096</v>
      </c>
      <c r="O75" s="262" t="s">
        <v>1094</v>
      </c>
      <c r="P75" s="262" t="s">
        <v>967</v>
      </c>
      <c r="Q75" s="262" t="s">
        <v>269</v>
      </c>
      <c r="R75" s="262" t="s">
        <v>945</v>
      </c>
      <c r="S75" s="266" t="s">
        <v>946</v>
      </c>
    </row>
    <row r="76" spans="1:19" ht="45">
      <c r="A76" s="287">
        <v>69</v>
      </c>
      <c r="B76" s="262" t="s">
        <v>934</v>
      </c>
      <c r="C76" s="263" t="s">
        <v>935</v>
      </c>
      <c r="D76" s="262" t="s">
        <v>1097</v>
      </c>
      <c r="E76" s="262" t="s">
        <v>1098</v>
      </c>
      <c r="F76" s="262">
        <v>4218020806</v>
      </c>
      <c r="G76" s="264" t="s">
        <v>1099</v>
      </c>
      <c r="H76" s="176">
        <v>1</v>
      </c>
      <c r="I76" s="262" t="s">
        <v>1100</v>
      </c>
      <c r="J76" s="267" t="s">
        <v>1101</v>
      </c>
      <c r="K76" s="262" t="s">
        <v>941</v>
      </c>
      <c r="L76" s="262" t="s">
        <v>1102</v>
      </c>
      <c r="M76" s="262" t="s">
        <v>941</v>
      </c>
      <c r="N76" s="262" t="s">
        <v>1102</v>
      </c>
      <c r="O76" s="262" t="s">
        <v>1100</v>
      </c>
      <c r="P76" s="262" t="s">
        <v>967</v>
      </c>
      <c r="Q76" s="262" t="s">
        <v>269</v>
      </c>
      <c r="R76" s="262" t="s">
        <v>945</v>
      </c>
      <c r="S76" s="266" t="s">
        <v>946</v>
      </c>
    </row>
    <row r="77" spans="1:19" ht="45">
      <c r="A77" s="287">
        <v>70</v>
      </c>
      <c r="B77" s="262" t="s">
        <v>934</v>
      </c>
      <c r="C77" s="263" t="s">
        <v>935</v>
      </c>
      <c r="D77" s="262" t="s">
        <v>1103</v>
      </c>
      <c r="E77" s="262" t="s">
        <v>1104</v>
      </c>
      <c r="F77" s="262">
        <v>4218020732</v>
      </c>
      <c r="G77" s="264" t="s">
        <v>1105</v>
      </c>
      <c r="H77" s="176">
        <v>1</v>
      </c>
      <c r="I77" s="262" t="s">
        <v>1106</v>
      </c>
      <c r="J77" s="267" t="s">
        <v>1107</v>
      </c>
      <c r="K77" s="262" t="s">
        <v>941</v>
      </c>
      <c r="L77" s="262" t="s">
        <v>1108</v>
      </c>
      <c r="M77" s="262" t="s">
        <v>941</v>
      </c>
      <c r="N77" s="262" t="s">
        <v>1108</v>
      </c>
      <c r="O77" s="262" t="s">
        <v>1106</v>
      </c>
      <c r="P77" s="262" t="s">
        <v>967</v>
      </c>
      <c r="Q77" s="262" t="s">
        <v>269</v>
      </c>
      <c r="R77" s="262" t="s">
        <v>945</v>
      </c>
      <c r="S77" s="266" t="s">
        <v>946</v>
      </c>
    </row>
    <row r="78" spans="1:19" ht="45">
      <c r="A78" s="287">
        <v>71</v>
      </c>
      <c r="B78" s="262" t="s">
        <v>934</v>
      </c>
      <c r="C78" s="263" t="s">
        <v>935</v>
      </c>
      <c r="D78" s="262" t="s">
        <v>1109</v>
      </c>
      <c r="E78" s="262" t="s">
        <v>1110</v>
      </c>
      <c r="F78" s="262">
        <v>4218010678</v>
      </c>
      <c r="G78" s="264" t="s">
        <v>1111</v>
      </c>
      <c r="H78" s="176">
        <v>1</v>
      </c>
      <c r="I78" s="262" t="s">
        <v>1112</v>
      </c>
      <c r="J78" s="267" t="s">
        <v>1113</v>
      </c>
      <c r="K78" s="262" t="s">
        <v>941</v>
      </c>
      <c r="L78" s="262" t="s">
        <v>1114</v>
      </c>
      <c r="M78" s="262" t="s">
        <v>941</v>
      </c>
      <c r="N78" s="262" t="s">
        <v>1114</v>
      </c>
      <c r="O78" s="262" t="s">
        <v>1112</v>
      </c>
      <c r="P78" s="262" t="s">
        <v>944</v>
      </c>
      <c r="Q78" s="262" t="s">
        <v>269</v>
      </c>
      <c r="R78" s="262" t="s">
        <v>945</v>
      </c>
      <c r="S78" s="266" t="s">
        <v>946</v>
      </c>
    </row>
    <row r="79" spans="1:19" ht="45">
      <c r="A79" s="287">
        <v>72</v>
      </c>
      <c r="B79" s="262" t="s">
        <v>934</v>
      </c>
      <c r="C79" s="263" t="s">
        <v>935</v>
      </c>
      <c r="D79" s="262" t="s">
        <v>1115</v>
      </c>
      <c r="E79" s="262" t="s">
        <v>1116</v>
      </c>
      <c r="F79" s="262">
        <v>4218020683</v>
      </c>
      <c r="G79" s="264" t="s">
        <v>1117</v>
      </c>
      <c r="H79" s="176">
        <v>1</v>
      </c>
      <c r="I79" s="262" t="s">
        <v>1118</v>
      </c>
      <c r="J79" s="267" t="s">
        <v>1119</v>
      </c>
      <c r="K79" s="262" t="s">
        <v>941</v>
      </c>
      <c r="L79" s="262" t="s">
        <v>1120</v>
      </c>
      <c r="M79" s="262" t="s">
        <v>1121</v>
      </c>
      <c r="N79" s="262" t="s">
        <v>1122</v>
      </c>
      <c r="O79" s="262" t="s">
        <v>1118</v>
      </c>
      <c r="P79" s="262" t="s">
        <v>967</v>
      </c>
      <c r="Q79" s="262" t="s">
        <v>269</v>
      </c>
      <c r="R79" s="262" t="s">
        <v>945</v>
      </c>
      <c r="S79" s="266" t="s">
        <v>946</v>
      </c>
    </row>
    <row r="80" spans="1:19" ht="45">
      <c r="A80" s="287">
        <v>73</v>
      </c>
      <c r="B80" s="262" t="s">
        <v>934</v>
      </c>
      <c r="C80" s="263" t="s">
        <v>935</v>
      </c>
      <c r="D80" s="262" t="s">
        <v>1123</v>
      </c>
      <c r="E80" s="262" t="s">
        <v>1124</v>
      </c>
      <c r="F80" s="262">
        <v>4218023003</v>
      </c>
      <c r="G80" s="264" t="s">
        <v>1125</v>
      </c>
      <c r="H80" s="176">
        <v>1</v>
      </c>
      <c r="I80" s="262" t="s">
        <v>1126</v>
      </c>
      <c r="J80" s="267" t="s">
        <v>1127</v>
      </c>
      <c r="K80" s="262" t="s">
        <v>941</v>
      </c>
      <c r="L80" s="262" t="s">
        <v>1128</v>
      </c>
      <c r="M80" s="262" t="s">
        <v>941</v>
      </c>
      <c r="N80" s="262" t="s">
        <v>1128</v>
      </c>
      <c r="O80" s="262" t="s">
        <v>1126</v>
      </c>
      <c r="P80" s="262" t="s">
        <v>944</v>
      </c>
      <c r="Q80" s="262" t="s">
        <v>269</v>
      </c>
      <c r="R80" s="262" t="s">
        <v>945</v>
      </c>
      <c r="S80" s="266" t="s">
        <v>946</v>
      </c>
    </row>
    <row r="81" spans="1:19" ht="45">
      <c r="A81" s="287">
        <v>74</v>
      </c>
      <c r="B81" s="262" t="s">
        <v>934</v>
      </c>
      <c r="C81" s="263" t="s">
        <v>935</v>
      </c>
      <c r="D81" s="262" t="s">
        <v>1129</v>
      </c>
      <c r="E81" s="262" t="s">
        <v>1130</v>
      </c>
      <c r="F81" s="262">
        <v>4218020595</v>
      </c>
      <c r="G81" s="264" t="s">
        <v>1131</v>
      </c>
      <c r="H81" s="176">
        <v>1</v>
      </c>
      <c r="I81" s="262" t="s">
        <v>1132</v>
      </c>
      <c r="J81" s="267" t="s">
        <v>1133</v>
      </c>
      <c r="K81" s="262" t="s">
        <v>941</v>
      </c>
      <c r="L81" s="262" t="s">
        <v>1134</v>
      </c>
      <c r="M81" s="262" t="s">
        <v>941</v>
      </c>
      <c r="N81" s="262" t="s">
        <v>1134</v>
      </c>
      <c r="O81" s="262" t="s">
        <v>1132</v>
      </c>
      <c r="P81" s="262" t="s">
        <v>967</v>
      </c>
      <c r="Q81" s="262" t="s">
        <v>269</v>
      </c>
      <c r="R81" s="262" t="s">
        <v>945</v>
      </c>
      <c r="S81" s="266" t="s">
        <v>946</v>
      </c>
    </row>
    <row r="82" spans="1:19" ht="45">
      <c r="A82" s="287">
        <v>75</v>
      </c>
      <c r="B82" s="262" t="s">
        <v>934</v>
      </c>
      <c r="C82" s="263" t="s">
        <v>935</v>
      </c>
      <c r="D82" s="262" t="s">
        <v>1135</v>
      </c>
      <c r="E82" s="262" t="s">
        <v>1136</v>
      </c>
      <c r="F82" s="262">
        <v>4218012322</v>
      </c>
      <c r="G82" s="264" t="s">
        <v>1137</v>
      </c>
      <c r="H82" s="176">
        <v>1</v>
      </c>
      <c r="I82" s="262" t="s">
        <v>1138</v>
      </c>
      <c r="J82" s="267" t="s">
        <v>1139</v>
      </c>
      <c r="K82" s="262" t="s">
        <v>941</v>
      </c>
      <c r="L82" s="262" t="s">
        <v>1140</v>
      </c>
      <c r="M82" s="262" t="s">
        <v>1033</v>
      </c>
      <c r="N82" s="262" t="s">
        <v>1141</v>
      </c>
      <c r="O82" s="262" t="s">
        <v>1138</v>
      </c>
      <c r="P82" s="262" t="s">
        <v>944</v>
      </c>
      <c r="Q82" s="262" t="s">
        <v>269</v>
      </c>
      <c r="R82" s="262" t="s">
        <v>945</v>
      </c>
      <c r="S82" s="266" t="s">
        <v>946</v>
      </c>
    </row>
    <row r="83" spans="1:19" ht="45">
      <c r="A83" s="287">
        <v>76</v>
      </c>
      <c r="B83" s="262" t="s">
        <v>934</v>
      </c>
      <c r="C83" s="263" t="s">
        <v>935</v>
      </c>
      <c r="D83" s="262" t="s">
        <v>1142</v>
      </c>
      <c r="E83" s="262" t="s">
        <v>1143</v>
      </c>
      <c r="F83" s="262">
        <v>4218018596</v>
      </c>
      <c r="G83" s="264" t="s">
        <v>1144</v>
      </c>
      <c r="H83" s="176">
        <v>1</v>
      </c>
      <c r="I83" s="262" t="s">
        <v>1145</v>
      </c>
      <c r="J83" s="267" t="s">
        <v>1146</v>
      </c>
      <c r="K83" s="262" t="s">
        <v>288</v>
      </c>
      <c r="L83" s="262" t="s">
        <v>1147</v>
      </c>
      <c r="M83" s="262" t="s">
        <v>1148</v>
      </c>
      <c r="N83" s="262" t="s">
        <v>1149</v>
      </c>
      <c r="O83" s="262" t="s">
        <v>1145</v>
      </c>
      <c r="P83" s="262" t="s">
        <v>967</v>
      </c>
      <c r="Q83" s="262" t="s">
        <v>269</v>
      </c>
      <c r="R83" s="262" t="s">
        <v>945</v>
      </c>
      <c r="S83" s="266" t="s">
        <v>946</v>
      </c>
    </row>
    <row r="84" spans="1:19" ht="45">
      <c r="A84" s="287">
        <v>77</v>
      </c>
      <c r="B84" s="262" t="s">
        <v>934</v>
      </c>
      <c r="C84" s="263" t="s">
        <v>935</v>
      </c>
      <c r="D84" s="262" t="s">
        <v>1150</v>
      </c>
      <c r="E84" s="262" t="s">
        <v>1151</v>
      </c>
      <c r="F84" s="262">
        <v>4218016630</v>
      </c>
      <c r="G84" s="264" t="s">
        <v>1152</v>
      </c>
      <c r="H84" s="176">
        <v>1</v>
      </c>
      <c r="I84" s="262" t="s">
        <v>1153</v>
      </c>
      <c r="J84" s="267" t="s">
        <v>1154</v>
      </c>
      <c r="K84" s="262" t="s">
        <v>288</v>
      </c>
      <c r="L84" s="262" t="s">
        <v>1155</v>
      </c>
      <c r="M84" s="262" t="s">
        <v>1156</v>
      </c>
      <c r="N84" s="262" t="s">
        <v>1157</v>
      </c>
      <c r="O84" s="262" t="s">
        <v>1153</v>
      </c>
      <c r="P84" s="262" t="s">
        <v>967</v>
      </c>
      <c r="Q84" s="262" t="s">
        <v>269</v>
      </c>
      <c r="R84" s="262" t="s">
        <v>945</v>
      </c>
      <c r="S84" s="266" t="s">
        <v>946</v>
      </c>
    </row>
    <row r="85" spans="1:19" ht="45">
      <c r="A85" s="287">
        <v>78</v>
      </c>
      <c r="B85" s="262" t="s">
        <v>934</v>
      </c>
      <c r="C85" s="263" t="s">
        <v>935</v>
      </c>
      <c r="D85" s="262" t="s">
        <v>1158</v>
      </c>
      <c r="E85" s="264" t="s">
        <v>1159</v>
      </c>
      <c r="F85" s="262">
        <v>4218016817</v>
      </c>
      <c r="G85" s="264" t="s">
        <v>1160</v>
      </c>
      <c r="H85" s="176">
        <v>1</v>
      </c>
      <c r="I85" s="262" t="s">
        <v>1161</v>
      </c>
      <c r="J85" s="267" t="s">
        <v>1162</v>
      </c>
      <c r="K85" s="262" t="s">
        <v>288</v>
      </c>
      <c r="L85" s="262" t="s">
        <v>1163</v>
      </c>
      <c r="M85" s="262" t="s">
        <v>288</v>
      </c>
      <c r="N85" s="262" t="s">
        <v>1163</v>
      </c>
      <c r="O85" s="262" t="s">
        <v>1161</v>
      </c>
      <c r="P85" s="262" t="s">
        <v>967</v>
      </c>
      <c r="Q85" s="262" t="s">
        <v>269</v>
      </c>
      <c r="R85" s="262" t="s">
        <v>945</v>
      </c>
      <c r="S85" s="266" t="s">
        <v>946</v>
      </c>
    </row>
    <row r="86" spans="1:19" ht="45">
      <c r="A86" s="287">
        <v>79</v>
      </c>
      <c r="B86" s="262" t="s">
        <v>934</v>
      </c>
      <c r="C86" s="263" t="s">
        <v>935</v>
      </c>
      <c r="D86" s="262" t="s">
        <v>1164</v>
      </c>
      <c r="E86" s="262" t="s">
        <v>1165</v>
      </c>
      <c r="F86" s="262">
        <v>4218016831</v>
      </c>
      <c r="G86" s="264" t="s">
        <v>1166</v>
      </c>
      <c r="H86" s="176">
        <v>1</v>
      </c>
      <c r="I86" s="262" t="s">
        <v>1167</v>
      </c>
      <c r="J86" s="267" t="s">
        <v>1168</v>
      </c>
      <c r="K86" s="262" t="s">
        <v>288</v>
      </c>
      <c r="L86" s="262" t="s">
        <v>1169</v>
      </c>
      <c r="M86" s="262" t="s">
        <v>1170</v>
      </c>
      <c r="N86" s="262" t="s">
        <v>1171</v>
      </c>
      <c r="O86" s="262" t="s">
        <v>1167</v>
      </c>
      <c r="P86" s="262" t="s">
        <v>967</v>
      </c>
      <c r="Q86" s="262" t="s">
        <v>269</v>
      </c>
      <c r="R86" s="262" t="s">
        <v>945</v>
      </c>
      <c r="S86" s="266" t="s">
        <v>946</v>
      </c>
    </row>
    <row r="87" spans="1:19" ht="45">
      <c r="A87" s="287">
        <v>80</v>
      </c>
      <c r="B87" s="262" t="s">
        <v>934</v>
      </c>
      <c r="C87" s="263" t="s">
        <v>935</v>
      </c>
      <c r="D87" s="262" t="s">
        <v>1172</v>
      </c>
      <c r="E87" s="262" t="s">
        <v>1173</v>
      </c>
      <c r="F87" s="262">
        <v>4218011960</v>
      </c>
      <c r="G87" s="264" t="s">
        <v>1174</v>
      </c>
      <c r="H87" s="176">
        <v>1</v>
      </c>
      <c r="I87" s="262" t="s">
        <v>1175</v>
      </c>
      <c r="J87" s="267" t="s">
        <v>1176</v>
      </c>
      <c r="K87" s="262" t="s">
        <v>288</v>
      </c>
      <c r="L87" s="262" t="s">
        <v>1177</v>
      </c>
      <c r="M87" s="262" t="s">
        <v>288</v>
      </c>
      <c r="N87" s="262" t="s">
        <v>1177</v>
      </c>
      <c r="O87" s="262" t="s">
        <v>1175</v>
      </c>
      <c r="P87" s="262" t="s">
        <v>944</v>
      </c>
      <c r="Q87" s="262" t="s">
        <v>269</v>
      </c>
      <c r="R87" s="262" t="s">
        <v>945</v>
      </c>
      <c r="S87" s="266" t="s">
        <v>946</v>
      </c>
    </row>
    <row r="88" spans="1:19" ht="45">
      <c r="A88" s="287">
        <v>81</v>
      </c>
      <c r="B88" s="262" t="s">
        <v>934</v>
      </c>
      <c r="C88" s="263" t="s">
        <v>935</v>
      </c>
      <c r="D88" s="262" t="s">
        <v>1178</v>
      </c>
      <c r="E88" s="262" t="s">
        <v>1179</v>
      </c>
      <c r="F88" s="262">
        <v>4218017722</v>
      </c>
      <c r="G88" s="264" t="s">
        <v>1180</v>
      </c>
      <c r="H88" s="176">
        <v>1</v>
      </c>
      <c r="I88" s="262" t="s">
        <v>1181</v>
      </c>
      <c r="J88" s="267" t="s">
        <v>1182</v>
      </c>
      <c r="K88" s="262" t="s">
        <v>288</v>
      </c>
      <c r="L88" s="262" t="s">
        <v>1183</v>
      </c>
      <c r="M88" s="262" t="s">
        <v>1184</v>
      </c>
      <c r="N88" s="262" t="s">
        <v>1185</v>
      </c>
      <c r="O88" s="262" t="s">
        <v>1186</v>
      </c>
      <c r="P88" s="262" t="s">
        <v>944</v>
      </c>
      <c r="Q88" s="262" t="s">
        <v>269</v>
      </c>
      <c r="R88" s="262" t="s">
        <v>945</v>
      </c>
      <c r="S88" s="266" t="s">
        <v>946</v>
      </c>
    </row>
    <row r="89" spans="1:19" ht="45">
      <c r="A89" s="287">
        <v>82</v>
      </c>
      <c r="B89" s="262" t="s">
        <v>934</v>
      </c>
      <c r="C89" s="263" t="s">
        <v>935</v>
      </c>
      <c r="D89" s="262" t="s">
        <v>1187</v>
      </c>
      <c r="E89" s="262" t="s">
        <v>1188</v>
      </c>
      <c r="F89" s="262">
        <v>4218018620</v>
      </c>
      <c r="G89" s="264" t="s">
        <v>1189</v>
      </c>
      <c r="H89" s="176">
        <v>1</v>
      </c>
      <c r="I89" s="262" t="s">
        <v>1181</v>
      </c>
      <c r="J89" s="267" t="s">
        <v>1190</v>
      </c>
      <c r="K89" s="262" t="s">
        <v>288</v>
      </c>
      <c r="L89" s="262" t="s">
        <v>1191</v>
      </c>
      <c r="M89" s="262" t="s">
        <v>1192</v>
      </c>
      <c r="N89" s="262" t="s">
        <v>1193</v>
      </c>
      <c r="O89" s="262" t="s">
        <v>1181</v>
      </c>
      <c r="P89" s="262" t="s">
        <v>967</v>
      </c>
      <c r="Q89" s="262" t="s">
        <v>269</v>
      </c>
      <c r="R89" s="262" t="s">
        <v>945</v>
      </c>
      <c r="S89" s="266" t="s">
        <v>946</v>
      </c>
    </row>
    <row r="90" spans="1:19" ht="45">
      <c r="A90" s="287">
        <v>83</v>
      </c>
      <c r="B90" s="262" t="s">
        <v>934</v>
      </c>
      <c r="C90" s="263" t="s">
        <v>935</v>
      </c>
      <c r="D90" s="262" t="s">
        <v>1194</v>
      </c>
      <c r="E90" s="262" t="s">
        <v>1195</v>
      </c>
      <c r="F90" s="262">
        <v>4218020059</v>
      </c>
      <c r="G90" s="264" t="s">
        <v>1196</v>
      </c>
      <c r="H90" s="176">
        <v>1</v>
      </c>
      <c r="I90" s="262" t="s">
        <v>1197</v>
      </c>
      <c r="J90" s="267" t="s">
        <v>1198</v>
      </c>
      <c r="K90" s="262" t="s">
        <v>288</v>
      </c>
      <c r="L90" s="262" t="s">
        <v>1199</v>
      </c>
      <c r="M90" s="262" t="s">
        <v>1200</v>
      </c>
      <c r="N90" s="262" t="s">
        <v>1201</v>
      </c>
      <c r="O90" s="262" t="s">
        <v>1197</v>
      </c>
      <c r="P90" s="262" t="s">
        <v>967</v>
      </c>
      <c r="Q90" s="262" t="s">
        <v>269</v>
      </c>
      <c r="R90" s="262" t="s">
        <v>945</v>
      </c>
      <c r="S90" s="266" t="s">
        <v>946</v>
      </c>
    </row>
    <row r="91" spans="1:19" ht="45">
      <c r="A91" s="287">
        <v>84</v>
      </c>
      <c r="B91" s="262" t="s">
        <v>934</v>
      </c>
      <c r="C91" s="263" t="s">
        <v>935</v>
      </c>
      <c r="D91" s="262" t="s">
        <v>1202</v>
      </c>
      <c r="E91" s="262" t="s">
        <v>1203</v>
      </c>
      <c r="F91" s="262">
        <v>4218020933</v>
      </c>
      <c r="G91" s="262" t="s">
        <v>1204</v>
      </c>
      <c r="H91" s="176">
        <v>1</v>
      </c>
      <c r="I91" s="262" t="s">
        <v>1205</v>
      </c>
      <c r="J91" s="267" t="s">
        <v>1206</v>
      </c>
      <c r="K91" s="262" t="s">
        <v>288</v>
      </c>
      <c r="L91" s="262" t="s">
        <v>1207</v>
      </c>
      <c r="M91" s="262" t="s">
        <v>288</v>
      </c>
      <c r="N91" s="262" t="s">
        <v>1207</v>
      </c>
      <c r="O91" s="262" t="s">
        <v>1205</v>
      </c>
      <c r="P91" s="262" t="s">
        <v>967</v>
      </c>
      <c r="Q91" s="262" t="s">
        <v>269</v>
      </c>
      <c r="R91" s="262" t="s">
        <v>945</v>
      </c>
      <c r="S91" s="266" t="s">
        <v>946</v>
      </c>
    </row>
    <row r="92" spans="1:19" ht="45">
      <c r="A92" s="287">
        <v>85</v>
      </c>
      <c r="B92" s="262" t="s">
        <v>934</v>
      </c>
      <c r="C92" s="263" t="s">
        <v>935</v>
      </c>
      <c r="D92" s="262" t="s">
        <v>1208</v>
      </c>
      <c r="E92" s="262" t="s">
        <v>1209</v>
      </c>
      <c r="F92" s="262">
        <v>4218019462</v>
      </c>
      <c r="G92" s="264" t="s">
        <v>1210</v>
      </c>
      <c r="H92" s="176">
        <v>1</v>
      </c>
      <c r="I92" s="262" t="s">
        <v>1211</v>
      </c>
      <c r="J92" s="267" t="s">
        <v>1212</v>
      </c>
      <c r="K92" s="262" t="s">
        <v>288</v>
      </c>
      <c r="L92" s="262" t="s">
        <v>1213</v>
      </c>
      <c r="M92" s="262" t="s">
        <v>288</v>
      </c>
      <c r="N92" s="262" t="s">
        <v>1213</v>
      </c>
      <c r="O92" s="262" t="s">
        <v>1211</v>
      </c>
      <c r="P92" s="262" t="s">
        <v>967</v>
      </c>
      <c r="Q92" s="262" t="s">
        <v>269</v>
      </c>
      <c r="R92" s="262" t="s">
        <v>945</v>
      </c>
      <c r="S92" s="266" t="s">
        <v>946</v>
      </c>
    </row>
    <row r="93" spans="1:19" ht="45">
      <c r="A93" s="287">
        <v>86</v>
      </c>
      <c r="B93" s="262" t="s">
        <v>934</v>
      </c>
      <c r="C93" s="263" t="s">
        <v>935</v>
      </c>
      <c r="D93" s="262" t="s">
        <v>1214</v>
      </c>
      <c r="E93" s="262" t="s">
        <v>1215</v>
      </c>
      <c r="F93" s="262">
        <v>4218018589</v>
      </c>
      <c r="G93" s="264" t="s">
        <v>1216</v>
      </c>
      <c r="H93" s="176">
        <v>1</v>
      </c>
      <c r="I93" s="262" t="s">
        <v>1217</v>
      </c>
      <c r="J93" s="267" t="s">
        <v>1218</v>
      </c>
      <c r="K93" s="262" t="s">
        <v>288</v>
      </c>
      <c r="L93" s="262" t="s">
        <v>1219</v>
      </c>
      <c r="M93" s="262" t="s">
        <v>1192</v>
      </c>
      <c r="N93" s="262" t="s">
        <v>1220</v>
      </c>
      <c r="O93" s="262" t="s">
        <v>1217</v>
      </c>
      <c r="P93" s="262" t="s">
        <v>967</v>
      </c>
      <c r="Q93" s="262" t="s">
        <v>269</v>
      </c>
      <c r="R93" s="262" t="s">
        <v>945</v>
      </c>
      <c r="S93" s="266" t="s">
        <v>946</v>
      </c>
    </row>
    <row r="94" spans="1:19" ht="45">
      <c r="A94" s="287">
        <v>87</v>
      </c>
      <c r="B94" s="262" t="s">
        <v>934</v>
      </c>
      <c r="C94" s="263" t="s">
        <v>935</v>
      </c>
      <c r="D94" s="262" t="s">
        <v>1221</v>
      </c>
      <c r="E94" s="262" t="s">
        <v>1222</v>
      </c>
      <c r="F94" s="262">
        <v>4218020475</v>
      </c>
      <c r="G94" s="264" t="s">
        <v>1223</v>
      </c>
      <c r="H94" s="176">
        <v>1</v>
      </c>
      <c r="I94" s="262" t="s">
        <v>1224</v>
      </c>
      <c r="J94" s="267" t="s">
        <v>1225</v>
      </c>
      <c r="K94" s="262" t="s">
        <v>288</v>
      </c>
      <c r="L94" s="262" t="s">
        <v>1226</v>
      </c>
      <c r="M94" s="262" t="s">
        <v>1227</v>
      </c>
      <c r="N94" s="262" t="s">
        <v>1228</v>
      </c>
      <c r="O94" s="262" t="s">
        <v>1224</v>
      </c>
      <c r="P94" s="262" t="s">
        <v>967</v>
      </c>
      <c r="Q94" s="262" t="s">
        <v>269</v>
      </c>
      <c r="R94" s="262" t="s">
        <v>945</v>
      </c>
      <c r="S94" s="266" t="s">
        <v>946</v>
      </c>
    </row>
    <row r="95" spans="1:19" ht="45">
      <c r="A95" s="287">
        <v>88</v>
      </c>
      <c r="B95" s="262" t="s">
        <v>934</v>
      </c>
      <c r="C95" s="263" t="s">
        <v>935</v>
      </c>
      <c r="D95" s="262" t="s">
        <v>1229</v>
      </c>
      <c r="E95" s="264" t="s">
        <v>1230</v>
      </c>
      <c r="F95" s="262">
        <v>4218014418</v>
      </c>
      <c r="G95" s="264" t="s">
        <v>1231</v>
      </c>
      <c r="H95" s="176">
        <v>1</v>
      </c>
      <c r="I95" s="262" t="s">
        <v>1232</v>
      </c>
      <c r="J95" s="267" t="s">
        <v>1233</v>
      </c>
      <c r="K95" s="262" t="s">
        <v>288</v>
      </c>
      <c r="L95" s="262" t="s">
        <v>1234</v>
      </c>
      <c r="M95" s="262" t="s">
        <v>1235</v>
      </c>
      <c r="N95" s="262" t="s">
        <v>1236</v>
      </c>
      <c r="O95" s="262" t="s">
        <v>1232</v>
      </c>
      <c r="P95" s="262" t="s">
        <v>944</v>
      </c>
      <c r="Q95" s="262" t="s">
        <v>269</v>
      </c>
      <c r="R95" s="262" t="s">
        <v>945</v>
      </c>
      <c r="S95" s="266" t="s">
        <v>946</v>
      </c>
    </row>
    <row r="96" spans="1:19" ht="45">
      <c r="A96" s="287">
        <v>89</v>
      </c>
      <c r="B96" s="262" t="s">
        <v>934</v>
      </c>
      <c r="C96" s="263" t="s">
        <v>935</v>
      </c>
      <c r="D96" s="262" t="s">
        <v>1237</v>
      </c>
      <c r="E96" s="264" t="s">
        <v>1238</v>
      </c>
      <c r="F96" s="262">
        <v>4218016729</v>
      </c>
      <c r="G96" s="264" t="s">
        <v>1239</v>
      </c>
      <c r="H96" s="176">
        <v>1</v>
      </c>
      <c r="I96" s="262" t="s">
        <v>1240</v>
      </c>
      <c r="J96" s="267" t="s">
        <v>1241</v>
      </c>
      <c r="K96" s="262" t="s">
        <v>288</v>
      </c>
      <c r="L96" s="262" t="s">
        <v>1242</v>
      </c>
      <c r="M96" s="262" t="s">
        <v>288</v>
      </c>
      <c r="N96" s="262" t="s">
        <v>1242</v>
      </c>
      <c r="O96" s="262" t="s">
        <v>1240</v>
      </c>
      <c r="P96" s="262" t="s">
        <v>967</v>
      </c>
      <c r="Q96" s="262" t="s">
        <v>269</v>
      </c>
      <c r="R96" s="262" t="s">
        <v>945</v>
      </c>
      <c r="S96" s="266" t="s">
        <v>946</v>
      </c>
    </row>
    <row r="97" spans="1:19" ht="45">
      <c r="A97" s="287">
        <v>90</v>
      </c>
      <c r="B97" s="262" t="s">
        <v>934</v>
      </c>
      <c r="C97" s="263" t="s">
        <v>935</v>
      </c>
      <c r="D97" s="262" t="s">
        <v>1243</v>
      </c>
      <c r="E97" s="264" t="s">
        <v>1244</v>
      </c>
      <c r="F97" s="262">
        <v>4218016359</v>
      </c>
      <c r="G97" s="264" t="s">
        <v>1245</v>
      </c>
      <c r="H97" s="176">
        <v>1</v>
      </c>
      <c r="I97" s="262" t="s">
        <v>1246</v>
      </c>
      <c r="J97" s="267" t="s">
        <v>1247</v>
      </c>
      <c r="K97" s="262" t="s">
        <v>288</v>
      </c>
      <c r="L97" s="262" t="s">
        <v>1248</v>
      </c>
      <c r="M97" s="262" t="s">
        <v>288</v>
      </c>
      <c r="N97" s="262" t="s">
        <v>1248</v>
      </c>
      <c r="O97" s="262" t="s">
        <v>1246</v>
      </c>
      <c r="P97" s="262" t="s">
        <v>967</v>
      </c>
      <c r="Q97" s="262" t="s">
        <v>269</v>
      </c>
      <c r="R97" s="262" t="s">
        <v>945</v>
      </c>
      <c r="S97" s="266" t="s">
        <v>946</v>
      </c>
    </row>
    <row r="98" spans="1:19" ht="45">
      <c r="A98" s="287">
        <v>91</v>
      </c>
      <c r="B98" s="262" t="s">
        <v>934</v>
      </c>
      <c r="C98" s="263" t="s">
        <v>935</v>
      </c>
      <c r="D98" s="262" t="s">
        <v>1249</v>
      </c>
      <c r="E98" s="264" t="s">
        <v>1250</v>
      </c>
      <c r="F98" s="262">
        <v>4218008750</v>
      </c>
      <c r="G98" s="264" t="s">
        <v>1251</v>
      </c>
      <c r="H98" s="176">
        <v>1</v>
      </c>
      <c r="I98" s="262" t="s">
        <v>1252</v>
      </c>
      <c r="J98" s="267" t="s">
        <v>1253</v>
      </c>
      <c r="K98" s="262" t="s">
        <v>288</v>
      </c>
      <c r="L98" s="262" t="s">
        <v>1254</v>
      </c>
      <c r="M98" s="262" t="s">
        <v>288</v>
      </c>
      <c r="N98" s="262" t="s">
        <v>1254</v>
      </c>
      <c r="O98" s="262" t="s">
        <v>1252</v>
      </c>
      <c r="P98" s="262" t="s">
        <v>967</v>
      </c>
      <c r="Q98" s="262" t="s">
        <v>269</v>
      </c>
      <c r="R98" s="262" t="s">
        <v>945</v>
      </c>
      <c r="S98" s="266" t="s">
        <v>946</v>
      </c>
    </row>
    <row r="99" spans="1:19" ht="45">
      <c r="A99" s="287">
        <v>92</v>
      </c>
      <c r="B99" s="262" t="s">
        <v>934</v>
      </c>
      <c r="C99" s="263" t="s">
        <v>935</v>
      </c>
      <c r="D99" s="268" t="s">
        <v>1255</v>
      </c>
      <c r="E99" s="262" t="s">
        <v>1256</v>
      </c>
      <c r="F99" s="262">
        <v>4218019053</v>
      </c>
      <c r="G99" s="264" t="s">
        <v>1257</v>
      </c>
      <c r="H99" s="176">
        <v>1</v>
      </c>
      <c r="I99" s="262" t="s">
        <v>1258</v>
      </c>
      <c r="J99" s="267" t="s">
        <v>1259</v>
      </c>
      <c r="K99" s="262" t="s">
        <v>941</v>
      </c>
      <c r="L99" s="262" t="s">
        <v>1260</v>
      </c>
      <c r="M99" s="262" t="s">
        <v>941</v>
      </c>
      <c r="N99" s="262" t="s">
        <v>1260</v>
      </c>
      <c r="O99" s="262" t="s">
        <v>1258</v>
      </c>
      <c r="P99" s="262" t="s">
        <v>967</v>
      </c>
      <c r="Q99" s="262" t="s">
        <v>269</v>
      </c>
      <c r="R99" s="262" t="s">
        <v>945</v>
      </c>
      <c r="S99" s="266" t="s">
        <v>946</v>
      </c>
    </row>
    <row r="100" spans="1:19" ht="45">
      <c r="A100" s="287">
        <v>93</v>
      </c>
      <c r="B100" s="262" t="s">
        <v>934</v>
      </c>
      <c r="C100" s="269">
        <v>4216006669</v>
      </c>
      <c r="D100" s="262" t="s">
        <v>1261</v>
      </c>
      <c r="E100" s="262" t="s">
        <v>1262</v>
      </c>
      <c r="F100" s="263" t="s">
        <v>1263</v>
      </c>
      <c r="G100" s="262" t="s">
        <v>1264</v>
      </c>
      <c r="H100" s="176">
        <v>1</v>
      </c>
      <c r="I100" s="262" t="s">
        <v>1265</v>
      </c>
      <c r="J100" s="262" t="s">
        <v>1266</v>
      </c>
      <c r="K100" s="262" t="s">
        <v>1267</v>
      </c>
      <c r="L100" s="262" t="s">
        <v>1268</v>
      </c>
      <c r="M100" s="262" t="s">
        <v>1267</v>
      </c>
      <c r="N100" s="262" t="s">
        <v>1268</v>
      </c>
      <c r="O100" s="262" t="s">
        <v>1265</v>
      </c>
      <c r="P100" s="262" t="s">
        <v>215</v>
      </c>
      <c r="Q100" s="262" t="s">
        <v>1269</v>
      </c>
      <c r="R100" s="262" t="s">
        <v>945</v>
      </c>
      <c r="S100" s="266" t="s">
        <v>946</v>
      </c>
    </row>
    <row r="101" spans="1:19" ht="45">
      <c r="A101" s="287">
        <v>94</v>
      </c>
      <c r="B101" s="262" t="s">
        <v>934</v>
      </c>
      <c r="C101" s="269">
        <v>4216006669</v>
      </c>
      <c r="D101" s="262" t="s">
        <v>1270</v>
      </c>
      <c r="E101" s="262" t="s">
        <v>1271</v>
      </c>
      <c r="F101" s="263" t="s">
        <v>1272</v>
      </c>
      <c r="G101" s="262" t="s">
        <v>1273</v>
      </c>
      <c r="H101" s="176">
        <v>1</v>
      </c>
      <c r="I101" s="262" t="s">
        <v>1274</v>
      </c>
      <c r="J101" s="262" t="s">
        <v>1275</v>
      </c>
      <c r="K101" s="262" t="s">
        <v>1267</v>
      </c>
      <c r="L101" s="262" t="s">
        <v>1276</v>
      </c>
      <c r="M101" s="262" t="s">
        <v>1267</v>
      </c>
      <c r="N101" s="262" t="s">
        <v>1276</v>
      </c>
      <c r="O101" s="262" t="s">
        <v>1274</v>
      </c>
      <c r="P101" s="262" t="s">
        <v>215</v>
      </c>
      <c r="Q101" s="262" t="s">
        <v>1269</v>
      </c>
      <c r="R101" s="262" t="s">
        <v>945</v>
      </c>
      <c r="S101" s="266" t="s">
        <v>946</v>
      </c>
    </row>
    <row r="102" spans="1:19" ht="45">
      <c r="A102" s="287">
        <v>95</v>
      </c>
      <c r="B102" s="262" t="s">
        <v>934</v>
      </c>
      <c r="C102" s="269">
        <v>4216006669</v>
      </c>
      <c r="D102" s="262" t="s">
        <v>1277</v>
      </c>
      <c r="E102" s="262" t="s">
        <v>1271</v>
      </c>
      <c r="F102" s="263" t="s">
        <v>1278</v>
      </c>
      <c r="G102" s="262" t="s">
        <v>1279</v>
      </c>
      <c r="H102" s="176">
        <v>1</v>
      </c>
      <c r="I102" s="262" t="s">
        <v>1280</v>
      </c>
      <c r="J102" s="262" t="s">
        <v>1281</v>
      </c>
      <c r="K102" s="262" t="s">
        <v>1267</v>
      </c>
      <c r="L102" s="262" t="s">
        <v>1282</v>
      </c>
      <c r="M102" s="262" t="s">
        <v>1267</v>
      </c>
      <c r="N102" s="262" t="s">
        <v>1282</v>
      </c>
      <c r="O102" s="262" t="s">
        <v>1280</v>
      </c>
      <c r="P102" s="262" t="s">
        <v>215</v>
      </c>
      <c r="Q102" s="262" t="s">
        <v>1269</v>
      </c>
      <c r="R102" s="262" t="s">
        <v>945</v>
      </c>
      <c r="S102" s="266" t="s">
        <v>946</v>
      </c>
    </row>
    <row r="103" spans="1:19" ht="45">
      <c r="A103" s="287">
        <v>96</v>
      </c>
      <c r="B103" s="262" t="s">
        <v>934</v>
      </c>
      <c r="C103" s="269">
        <v>4216006669</v>
      </c>
      <c r="D103" s="262" t="s">
        <v>1283</v>
      </c>
      <c r="E103" s="262" t="s">
        <v>1284</v>
      </c>
      <c r="F103" s="263" t="s">
        <v>1285</v>
      </c>
      <c r="G103" s="262" t="s">
        <v>1286</v>
      </c>
      <c r="H103" s="176">
        <v>1</v>
      </c>
      <c r="I103" s="262" t="s">
        <v>1287</v>
      </c>
      <c r="J103" s="262" t="s">
        <v>1288</v>
      </c>
      <c r="K103" s="262" t="s">
        <v>1267</v>
      </c>
      <c r="L103" s="262" t="s">
        <v>1282</v>
      </c>
      <c r="M103" s="262" t="s">
        <v>1267</v>
      </c>
      <c r="N103" s="262" t="s">
        <v>1282</v>
      </c>
      <c r="O103" s="262" t="s">
        <v>1287</v>
      </c>
      <c r="P103" s="262" t="s">
        <v>215</v>
      </c>
      <c r="Q103" s="262" t="s">
        <v>1269</v>
      </c>
      <c r="R103" s="262" t="s">
        <v>945</v>
      </c>
      <c r="S103" s="266" t="s">
        <v>946</v>
      </c>
    </row>
    <row r="104" spans="1:19" ht="45">
      <c r="A104" s="287">
        <v>97</v>
      </c>
      <c r="B104" s="262" t="s">
        <v>934</v>
      </c>
      <c r="C104" s="269">
        <v>4216006669</v>
      </c>
      <c r="D104" s="262" t="s">
        <v>1289</v>
      </c>
      <c r="E104" s="262" t="s">
        <v>1290</v>
      </c>
      <c r="F104" s="263" t="s">
        <v>1291</v>
      </c>
      <c r="G104" s="262" t="s">
        <v>1292</v>
      </c>
      <c r="H104" s="176">
        <v>1</v>
      </c>
      <c r="I104" s="262" t="s">
        <v>1293</v>
      </c>
      <c r="J104" s="262" t="s">
        <v>1294</v>
      </c>
      <c r="K104" s="262" t="s">
        <v>1267</v>
      </c>
      <c r="L104" s="262" t="s">
        <v>1295</v>
      </c>
      <c r="M104" s="262" t="s">
        <v>1267</v>
      </c>
      <c r="N104" s="262" t="s">
        <v>1295</v>
      </c>
      <c r="O104" s="262" t="s">
        <v>1293</v>
      </c>
      <c r="P104" s="262" t="s">
        <v>1296</v>
      </c>
      <c r="Q104" s="262" t="s">
        <v>1269</v>
      </c>
      <c r="R104" s="262" t="s">
        <v>945</v>
      </c>
      <c r="S104" s="266" t="s">
        <v>946</v>
      </c>
    </row>
    <row r="105" spans="1:19" ht="45">
      <c r="A105" s="287">
        <v>98</v>
      </c>
      <c r="B105" s="262" t="s">
        <v>934</v>
      </c>
      <c r="C105" s="269">
        <v>4216006669</v>
      </c>
      <c r="D105" s="262" t="s">
        <v>1297</v>
      </c>
      <c r="E105" s="262" t="s">
        <v>1298</v>
      </c>
      <c r="F105" s="263" t="s">
        <v>1299</v>
      </c>
      <c r="G105" s="262" t="s">
        <v>1300</v>
      </c>
      <c r="H105" s="176">
        <v>1</v>
      </c>
      <c r="I105" s="262" t="s">
        <v>1301</v>
      </c>
      <c r="J105" s="262" t="s">
        <v>1302</v>
      </c>
      <c r="K105" s="262" t="s">
        <v>1267</v>
      </c>
      <c r="L105" s="262" t="s">
        <v>1303</v>
      </c>
      <c r="M105" s="262" t="s">
        <v>1267</v>
      </c>
      <c r="N105" s="262" t="s">
        <v>1303</v>
      </c>
      <c r="O105" s="262" t="s">
        <v>1301</v>
      </c>
      <c r="P105" s="262" t="s">
        <v>215</v>
      </c>
      <c r="Q105" s="262" t="s">
        <v>1269</v>
      </c>
      <c r="R105" s="262" t="s">
        <v>945</v>
      </c>
      <c r="S105" s="266" t="s">
        <v>946</v>
      </c>
    </row>
    <row r="106" spans="1:19" ht="45">
      <c r="A106" s="287">
        <v>99</v>
      </c>
      <c r="B106" s="262" t="s">
        <v>934</v>
      </c>
      <c r="C106" s="269">
        <v>4216006669</v>
      </c>
      <c r="D106" s="262" t="s">
        <v>1304</v>
      </c>
      <c r="E106" s="262" t="s">
        <v>1305</v>
      </c>
      <c r="F106" s="263" t="s">
        <v>1306</v>
      </c>
      <c r="G106" s="262" t="s">
        <v>1307</v>
      </c>
      <c r="H106" s="176">
        <v>1</v>
      </c>
      <c r="I106" s="262" t="s">
        <v>1308</v>
      </c>
      <c r="J106" s="262" t="s">
        <v>1309</v>
      </c>
      <c r="K106" s="262" t="s">
        <v>1267</v>
      </c>
      <c r="L106" s="262" t="s">
        <v>1310</v>
      </c>
      <c r="M106" s="262" t="s">
        <v>1267</v>
      </c>
      <c r="N106" s="262" t="s">
        <v>1310</v>
      </c>
      <c r="O106" s="262" t="s">
        <v>1308</v>
      </c>
      <c r="P106" s="262" t="s">
        <v>215</v>
      </c>
      <c r="Q106" s="262" t="s">
        <v>269</v>
      </c>
      <c r="R106" s="262" t="s">
        <v>945</v>
      </c>
      <c r="S106" s="266" t="s">
        <v>946</v>
      </c>
    </row>
    <row r="107" spans="1:19" ht="45">
      <c r="A107" s="287">
        <v>100</v>
      </c>
      <c r="B107" s="262" t="s">
        <v>934</v>
      </c>
      <c r="C107" s="269">
        <v>4216006669</v>
      </c>
      <c r="D107" s="262" t="s">
        <v>1311</v>
      </c>
      <c r="E107" s="262" t="s">
        <v>1312</v>
      </c>
      <c r="F107" s="263" t="s">
        <v>1313</v>
      </c>
      <c r="G107" s="262" t="s">
        <v>1314</v>
      </c>
      <c r="H107" s="176">
        <v>1</v>
      </c>
      <c r="I107" s="262" t="s">
        <v>1315</v>
      </c>
      <c r="J107" s="262" t="s">
        <v>1316</v>
      </c>
      <c r="K107" s="262" t="s">
        <v>1267</v>
      </c>
      <c r="L107" s="262" t="s">
        <v>1317</v>
      </c>
      <c r="M107" s="262" t="s">
        <v>1267</v>
      </c>
      <c r="N107" s="262" t="s">
        <v>1317</v>
      </c>
      <c r="O107" s="262" t="s">
        <v>1315</v>
      </c>
      <c r="P107" s="262" t="s">
        <v>215</v>
      </c>
      <c r="Q107" s="262" t="s">
        <v>269</v>
      </c>
      <c r="R107" s="262" t="s">
        <v>945</v>
      </c>
      <c r="S107" s="266" t="s">
        <v>946</v>
      </c>
    </row>
    <row r="108" spans="1:19" ht="45">
      <c r="A108" s="287">
        <v>101</v>
      </c>
      <c r="B108" s="262" t="s">
        <v>934</v>
      </c>
      <c r="C108" s="269">
        <v>4216006669</v>
      </c>
      <c r="D108" s="262" t="s">
        <v>1318</v>
      </c>
      <c r="E108" s="262" t="s">
        <v>1319</v>
      </c>
      <c r="F108" s="263" t="s">
        <v>1320</v>
      </c>
      <c r="G108" s="262" t="s">
        <v>1321</v>
      </c>
      <c r="H108" s="176">
        <v>1</v>
      </c>
      <c r="I108" s="262" t="s">
        <v>1322</v>
      </c>
      <c r="J108" s="262" t="s">
        <v>1323</v>
      </c>
      <c r="K108" s="262" t="s">
        <v>1267</v>
      </c>
      <c r="L108" s="262" t="s">
        <v>1324</v>
      </c>
      <c r="M108" s="262" t="s">
        <v>1267</v>
      </c>
      <c r="N108" s="262" t="s">
        <v>1324</v>
      </c>
      <c r="O108" s="262" t="s">
        <v>1322</v>
      </c>
      <c r="P108" s="262" t="s">
        <v>1296</v>
      </c>
      <c r="Q108" s="262" t="s">
        <v>1269</v>
      </c>
      <c r="R108" s="262" t="s">
        <v>945</v>
      </c>
      <c r="S108" s="266" t="s">
        <v>946</v>
      </c>
    </row>
    <row r="109" spans="1:19" ht="45">
      <c r="A109" s="287">
        <v>102</v>
      </c>
      <c r="B109" s="262" t="s">
        <v>934</v>
      </c>
      <c r="C109" s="269">
        <v>4216006669</v>
      </c>
      <c r="D109" s="262" t="s">
        <v>1325</v>
      </c>
      <c r="E109" s="262" t="s">
        <v>1326</v>
      </c>
      <c r="F109" s="263" t="s">
        <v>1327</v>
      </c>
      <c r="G109" s="262" t="s">
        <v>1328</v>
      </c>
      <c r="H109" s="176">
        <v>1</v>
      </c>
      <c r="I109" s="262" t="s">
        <v>1329</v>
      </c>
      <c r="J109" s="262" t="s">
        <v>1330</v>
      </c>
      <c r="K109" s="262" t="s">
        <v>1267</v>
      </c>
      <c r="L109" s="262" t="s">
        <v>1331</v>
      </c>
      <c r="M109" s="262" t="s">
        <v>1267</v>
      </c>
      <c r="N109" s="262" t="s">
        <v>1331</v>
      </c>
      <c r="O109" s="262" t="s">
        <v>1329</v>
      </c>
      <c r="P109" s="262" t="s">
        <v>215</v>
      </c>
      <c r="Q109" s="262" t="s">
        <v>269</v>
      </c>
      <c r="R109" s="262" t="s">
        <v>945</v>
      </c>
      <c r="S109" s="266" t="s">
        <v>946</v>
      </c>
    </row>
    <row r="110" spans="1:19" ht="45">
      <c r="A110" s="287">
        <v>103</v>
      </c>
      <c r="B110" s="262" t="s">
        <v>934</v>
      </c>
      <c r="C110" s="269">
        <v>4216006669</v>
      </c>
      <c r="D110" s="262" t="s">
        <v>1332</v>
      </c>
      <c r="E110" s="262" t="s">
        <v>1333</v>
      </c>
      <c r="F110" s="263" t="s">
        <v>1334</v>
      </c>
      <c r="G110" s="262" t="s">
        <v>1335</v>
      </c>
      <c r="H110" s="176">
        <v>1</v>
      </c>
      <c r="I110" s="262" t="s">
        <v>1336</v>
      </c>
      <c r="J110" s="262" t="s">
        <v>1337</v>
      </c>
      <c r="K110" s="262" t="s">
        <v>1267</v>
      </c>
      <c r="L110" s="262" t="s">
        <v>1338</v>
      </c>
      <c r="M110" s="262" t="s">
        <v>1267</v>
      </c>
      <c r="N110" s="262" t="s">
        <v>1338</v>
      </c>
      <c r="O110" s="262" t="s">
        <v>1336</v>
      </c>
      <c r="P110" s="262" t="s">
        <v>215</v>
      </c>
      <c r="Q110" s="262" t="s">
        <v>269</v>
      </c>
      <c r="R110" s="262" t="s">
        <v>945</v>
      </c>
      <c r="S110" s="266" t="s">
        <v>946</v>
      </c>
    </row>
    <row r="111" spans="1:19" ht="45">
      <c r="A111" s="287">
        <v>104</v>
      </c>
      <c r="B111" s="262" t="s">
        <v>934</v>
      </c>
      <c r="C111" s="269">
        <v>4216006669</v>
      </c>
      <c r="D111" s="262" t="s">
        <v>1339</v>
      </c>
      <c r="E111" s="262" t="s">
        <v>1340</v>
      </c>
      <c r="F111" s="263" t="s">
        <v>1341</v>
      </c>
      <c r="G111" s="262" t="s">
        <v>1342</v>
      </c>
      <c r="H111" s="176">
        <v>1</v>
      </c>
      <c r="I111" s="262" t="s">
        <v>1343</v>
      </c>
      <c r="J111" s="262" t="s">
        <v>1344</v>
      </c>
      <c r="K111" s="262" t="s">
        <v>1267</v>
      </c>
      <c r="L111" s="262" t="s">
        <v>1345</v>
      </c>
      <c r="M111" s="262" t="s">
        <v>1267</v>
      </c>
      <c r="N111" s="262" t="s">
        <v>1345</v>
      </c>
      <c r="O111" s="262" t="s">
        <v>1343</v>
      </c>
      <c r="P111" s="262" t="s">
        <v>1296</v>
      </c>
      <c r="Q111" s="262" t="s">
        <v>1269</v>
      </c>
      <c r="R111" s="262" t="s">
        <v>945</v>
      </c>
      <c r="S111" s="266" t="s">
        <v>946</v>
      </c>
    </row>
    <row r="112" spans="1:19" ht="45">
      <c r="A112" s="287">
        <v>105</v>
      </c>
      <c r="B112" s="262" t="s">
        <v>934</v>
      </c>
      <c r="C112" s="269">
        <v>4216006669</v>
      </c>
      <c r="D112" s="262" t="s">
        <v>1346</v>
      </c>
      <c r="E112" s="262" t="s">
        <v>1347</v>
      </c>
      <c r="F112" s="263" t="s">
        <v>1348</v>
      </c>
      <c r="G112" s="262" t="s">
        <v>1349</v>
      </c>
      <c r="H112" s="176">
        <v>1</v>
      </c>
      <c r="I112" s="262" t="s">
        <v>1350</v>
      </c>
      <c r="J112" s="262" t="s">
        <v>1351</v>
      </c>
      <c r="K112" s="262" t="s">
        <v>1267</v>
      </c>
      <c r="L112" s="262" t="s">
        <v>1352</v>
      </c>
      <c r="M112" s="262" t="s">
        <v>1267</v>
      </c>
      <c r="N112" s="262" t="s">
        <v>1352</v>
      </c>
      <c r="O112" s="262" t="s">
        <v>1350</v>
      </c>
      <c r="P112" s="262" t="s">
        <v>215</v>
      </c>
      <c r="Q112" s="262" t="s">
        <v>1269</v>
      </c>
      <c r="R112" s="262" t="s">
        <v>945</v>
      </c>
      <c r="S112" s="266" t="s">
        <v>946</v>
      </c>
    </row>
    <row r="113" spans="1:19" ht="45">
      <c r="A113" s="287">
        <v>106</v>
      </c>
      <c r="B113" s="262" t="s">
        <v>934</v>
      </c>
      <c r="C113" s="269">
        <v>4216006669</v>
      </c>
      <c r="D113" s="262" t="s">
        <v>1353</v>
      </c>
      <c r="E113" s="262" t="s">
        <v>1354</v>
      </c>
      <c r="F113" s="263" t="s">
        <v>1355</v>
      </c>
      <c r="G113" s="262" t="s">
        <v>1356</v>
      </c>
      <c r="H113" s="176">
        <v>1</v>
      </c>
      <c r="I113" s="262" t="s">
        <v>1357</v>
      </c>
      <c r="J113" s="262" t="s">
        <v>1358</v>
      </c>
      <c r="K113" s="262" t="s">
        <v>1267</v>
      </c>
      <c r="L113" s="262" t="s">
        <v>1282</v>
      </c>
      <c r="M113" s="262" t="s">
        <v>1267</v>
      </c>
      <c r="N113" s="262" t="s">
        <v>1282</v>
      </c>
      <c r="O113" s="262" t="s">
        <v>1357</v>
      </c>
      <c r="P113" s="262" t="s">
        <v>215</v>
      </c>
      <c r="Q113" s="262" t="s">
        <v>1269</v>
      </c>
      <c r="R113" s="262" t="s">
        <v>945</v>
      </c>
      <c r="S113" s="266" t="s">
        <v>946</v>
      </c>
    </row>
    <row r="114" spans="1:19" ht="45">
      <c r="A114" s="287">
        <v>107</v>
      </c>
      <c r="B114" s="262" t="s">
        <v>934</v>
      </c>
      <c r="C114" s="269">
        <v>4216006669</v>
      </c>
      <c r="D114" s="262" t="s">
        <v>1359</v>
      </c>
      <c r="E114" s="262" t="s">
        <v>1360</v>
      </c>
      <c r="F114" s="263" t="s">
        <v>1361</v>
      </c>
      <c r="G114" s="262" t="s">
        <v>1362</v>
      </c>
      <c r="H114" s="176">
        <v>1</v>
      </c>
      <c r="I114" s="262" t="s">
        <v>1363</v>
      </c>
      <c r="J114" s="262" t="s">
        <v>1364</v>
      </c>
      <c r="K114" s="262" t="s">
        <v>1267</v>
      </c>
      <c r="L114" s="262" t="s">
        <v>1365</v>
      </c>
      <c r="M114" s="262" t="s">
        <v>1267</v>
      </c>
      <c r="N114" s="262" t="s">
        <v>1365</v>
      </c>
      <c r="O114" s="262" t="s">
        <v>1363</v>
      </c>
      <c r="P114" s="262" t="s">
        <v>1296</v>
      </c>
      <c r="Q114" s="262" t="s">
        <v>1269</v>
      </c>
      <c r="R114" s="262" t="s">
        <v>945</v>
      </c>
      <c r="S114" s="266" t="s">
        <v>946</v>
      </c>
    </row>
    <row r="115" spans="1:19" ht="45">
      <c r="A115" s="287">
        <v>108</v>
      </c>
      <c r="B115" s="262" t="s">
        <v>934</v>
      </c>
      <c r="C115" s="269">
        <v>4216006669</v>
      </c>
      <c r="D115" s="262" t="s">
        <v>1366</v>
      </c>
      <c r="E115" s="262" t="s">
        <v>1367</v>
      </c>
      <c r="F115" s="263" t="s">
        <v>1368</v>
      </c>
      <c r="G115" s="262" t="s">
        <v>1369</v>
      </c>
      <c r="H115" s="176">
        <v>1</v>
      </c>
      <c r="I115" s="262" t="s">
        <v>1370</v>
      </c>
      <c r="J115" s="262" t="s">
        <v>1371</v>
      </c>
      <c r="K115" s="262" t="s">
        <v>1267</v>
      </c>
      <c r="L115" s="262" t="s">
        <v>1372</v>
      </c>
      <c r="M115" s="262" t="s">
        <v>1267</v>
      </c>
      <c r="N115" s="262" t="s">
        <v>1372</v>
      </c>
      <c r="O115" s="262" t="s">
        <v>1370</v>
      </c>
      <c r="P115" s="262" t="s">
        <v>215</v>
      </c>
      <c r="Q115" s="262" t="s">
        <v>1269</v>
      </c>
      <c r="R115" s="262" t="s">
        <v>945</v>
      </c>
      <c r="S115" s="266" t="s">
        <v>946</v>
      </c>
    </row>
    <row r="116" spans="1:19" ht="45">
      <c r="A116" s="287">
        <v>109</v>
      </c>
      <c r="B116" s="262" t="s">
        <v>934</v>
      </c>
      <c r="C116" s="269">
        <v>4216006669</v>
      </c>
      <c r="D116" s="262" t="s">
        <v>1373</v>
      </c>
      <c r="E116" s="262" t="s">
        <v>1374</v>
      </c>
      <c r="F116" s="263" t="s">
        <v>1375</v>
      </c>
      <c r="G116" s="262" t="s">
        <v>1376</v>
      </c>
      <c r="H116" s="176">
        <v>1</v>
      </c>
      <c r="I116" s="262" t="s">
        <v>1377</v>
      </c>
      <c r="J116" s="262" t="s">
        <v>1378</v>
      </c>
      <c r="K116" s="262" t="s">
        <v>1267</v>
      </c>
      <c r="L116" s="262" t="s">
        <v>1379</v>
      </c>
      <c r="M116" s="262" t="s">
        <v>1267</v>
      </c>
      <c r="N116" s="262" t="s">
        <v>1379</v>
      </c>
      <c r="O116" s="262" t="s">
        <v>1377</v>
      </c>
      <c r="P116" s="262" t="s">
        <v>215</v>
      </c>
      <c r="Q116" s="262" t="s">
        <v>1269</v>
      </c>
      <c r="R116" s="262" t="s">
        <v>945</v>
      </c>
      <c r="S116" s="266" t="s">
        <v>946</v>
      </c>
    </row>
    <row r="117" spans="1:19" ht="45">
      <c r="A117" s="287">
        <v>110</v>
      </c>
      <c r="B117" s="262" t="s">
        <v>934</v>
      </c>
      <c r="C117" s="269">
        <v>4216006669</v>
      </c>
      <c r="D117" s="262" t="s">
        <v>1380</v>
      </c>
      <c r="E117" s="262" t="s">
        <v>1381</v>
      </c>
      <c r="F117" s="263" t="s">
        <v>1382</v>
      </c>
      <c r="G117" s="262" t="s">
        <v>1383</v>
      </c>
      <c r="H117" s="176">
        <v>1</v>
      </c>
      <c r="I117" s="262" t="s">
        <v>1384</v>
      </c>
      <c r="J117" s="262" t="s">
        <v>1385</v>
      </c>
      <c r="K117" s="262" t="s">
        <v>1267</v>
      </c>
      <c r="L117" s="262" t="s">
        <v>1386</v>
      </c>
      <c r="M117" s="262" t="s">
        <v>1267</v>
      </c>
      <c r="N117" s="262" t="s">
        <v>1386</v>
      </c>
      <c r="O117" s="262" t="s">
        <v>1384</v>
      </c>
      <c r="P117" s="262" t="s">
        <v>1296</v>
      </c>
      <c r="Q117" s="262" t="s">
        <v>1269</v>
      </c>
      <c r="R117" s="262" t="s">
        <v>945</v>
      </c>
      <c r="S117" s="266" t="s">
        <v>946</v>
      </c>
    </row>
    <row r="118" spans="1:19" ht="45">
      <c r="A118" s="287">
        <v>111</v>
      </c>
      <c r="B118" s="262" t="s">
        <v>934</v>
      </c>
      <c r="C118" s="269">
        <v>4216006669</v>
      </c>
      <c r="D118" s="262" t="s">
        <v>1387</v>
      </c>
      <c r="E118" s="262" t="s">
        <v>1388</v>
      </c>
      <c r="F118" s="263" t="s">
        <v>1389</v>
      </c>
      <c r="G118" s="262" t="s">
        <v>1390</v>
      </c>
      <c r="H118" s="176">
        <v>1</v>
      </c>
      <c r="I118" s="262" t="s">
        <v>1391</v>
      </c>
      <c r="J118" s="262" t="s">
        <v>1392</v>
      </c>
      <c r="K118" s="262" t="s">
        <v>1267</v>
      </c>
      <c r="L118" s="262" t="s">
        <v>1393</v>
      </c>
      <c r="M118" s="262" t="s">
        <v>1267</v>
      </c>
      <c r="N118" s="262" t="s">
        <v>1393</v>
      </c>
      <c r="O118" s="262" t="s">
        <v>1391</v>
      </c>
      <c r="P118" s="262" t="s">
        <v>1296</v>
      </c>
      <c r="Q118" s="262" t="s">
        <v>1269</v>
      </c>
      <c r="R118" s="262" t="s">
        <v>945</v>
      </c>
      <c r="S118" s="266" t="s">
        <v>946</v>
      </c>
    </row>
    <row r="119" spans="1:19" ht="45">
      <c r="A119" s="287">
        <v>112</v>
      </c>
      <c r="B119" s="262" t="s">
        <v>934</v>
      </c>
      <c r="C119" s="269">
        <v>4216006669</v>
      </c>
      <c r="D119" s="262" t="s">
        <v>1394</v>
      </c>
      <c r="E119" s="262" t="s">
        <v>1395</v>
      </c>
      <c r="F119" s="263" t="s">
        <v>1396</v>
      </c>
      <c r="G119" s="262" t="s">
        <v>1397</v>
      </c>
      <c r="H119" s="176">
        <v>1</v>
      </c>
      <c r="I119" s="262" t="s">
        <v>1398</v>
      </c>
      <c r="J119" s="262" t="s">
        <v>1399</v>
      </c>
      <c r="K119" s="262" t="s">
        <v>1267</v>
      </c>
      <c r="L119" s="262" t="s">
        <v>1400</v>
      </c>
      <c r="M119" s="262" t="s">
        <v>1267</v>
      </c>
      <c r="N119" s="262" t="s">
        <v>1400</v>
      </c>
      <c r="O119" s="262" t="s">
        <v>1398</v>
      </c>
      <c r="P119" s="262" t="s">
        <v>215</v>
      </c>
      <c r="Q119" s="262" t="s">
        <v>269</v>
      </c>
      <c r="R119" s="262" t="s">
        <v>945</v>
      </c>
      <c r="S119" s="266" t="s">
        <v>946</v>
      </c>
    </row>
    <row r="120" spans="1:19" ht="45">
      <c r="A120" s="287">
        <v>113</v>
      </c>
      <c r="B120" s="262" t="s">
        <v>934</v>
      </c>
      <c r="C120" s="269">
        <v>4216006669</v>
      </c>
      <c r="D120" s="262" t="s">
        <v>1401</v>
      </c>
      <c r="E120" s="262" t="s">
        <v>1402</v>
      </c>
      <c r="F120" s="263" t="s">
        <v>1403</v>
      </c>
      <c r="G120" s="262" t="s">
        <v>1404</v>
      </c>
      <c r="H120" s="176">
        <v>1</v>
      </c>
      <c r="I120" s="262" t="s">
        <v>1405</v>
      </c>
      <c r="J120" s="262" t="s">
        <v>1406</v>
      </c>
      <c r="K120" s="262" t="s">
        <v>288</v>
      </c>
      <c r="L120" s="262" t="s">
        <v>1407</v>
      </c>
      <c r="M120" s="262" t="s">
        <v>288</v>
      </c>
      <c r="N120" s="262" t="s">
        <v>1407</v>
      </c>
      <c r="O120" s="262" t="s">
        <v>1405</v>
      </c>
      <c r="P120" s="262" t="s">
        <v>215</v>
      </c>
      <c r="Q120" s="262" t="s">
        <v>1269</v>
      </c>
      <c r="R120" s="262" t="s">
        <v>945</v>
      </c>
      <c r="S120" s="266" t="s">
        <v>946</v>
      </c>
    </row>
    <row r="121" spans="1:19" ht="45">
      <c r="A121" s="287">
        <v>114</v>
      </c>
      <c r="B121" s="262" t="s">
        <v>934</v>
      </c>
      <c r="C121" s="269">
        <v>4216006669</v>
      </c>
      <c r="D121" s="262" t="s">
        <v>1408</v>
      </c>
      <c r="E121" s="262" t="s">
        <v>1409</v>
      </c>
      <c r="F121" s="263" t="s">
        <v>1410</v>
      </c>
      <c r="G121" s="262" t="s">
        <v>1411</v>
      </c>
      <c r="H121" s="176">
        <v>1</v>
      </c>
      <c r="I121" s="262" t="s">
        <v>1412</v>
      </c>
      <c r="J121" s="262" t="s">
        <v>1413</v>
      </c>
      <c r="K121" s="262" t="s">
        <v>288</v>
      </c>
      <c r="L121" s="262" t="s">
        <v>1414</v>
      </c>
      <c r="M121" s="262" t="s">
        <v>288</v>
      </c>
      <c r="N121" s="262" t="s">
        <v>1414</v>
      </c>
      <c r="O121" s="262" t="s">
        <v>1412</v>
      </c>
      <c r="P121" s="262" t="s">
        <v>215</v>
      </c>
      <c r="Q121" s="262" t="s">
        <v>1269</v>
      </c>
      <c r="R121" s="262" t="s">
        <v>945</v>
      </c>
      <c r="S121" s="266" t="s">
        <v>946</v>
      </c>
    </row>
    <row r="122" spans="1:19" ht="45">
      <c r="A122" s="287">
        <v>115</v>
      </c>
      <c r="B122" s="262" t="s">
        <v>934</v>
      </c>
      <c r="C122" s="269">
        <v>4216006669</v>
      </c>
      <c r="D122" s="262" t="s">
        <v>1415</v>
      </c>
      <c r="E122" s="262" t="s">
        <v>1416</v>
      </c>
      <c r="F122" s="263" t="s">
        <v>1417</v>
      </c>
      <c r="G122" s="262" t="s">
        <v>1418</v>
      </c>
      <c r="H122" s="176">
        <v>1</v>
      </c>
      <c r="I122" s="262" t="s">
        <v>1419</v>
      </c>
      <c r="J122" s="262" t="s">
        <v>1420</v>
      </c>
      <c r="K122" s="262" t="s">
        <v>288</v>
      </c>
      <c r="L122" s="262" t="s">
        <v>1421</v>
      </c>
      <c r="M122" s="262" t="s">
        <v>288</v>
      </c>
      <c r="N122" s="262" t="s">
        <v>1421</v>
      </c>
      <c r="O122" s="262" t="s">
        <v>1419</v>
      </c>
      <c r="P122" s="262" t="s">
        <v>1296</v>
      </c>
      <c r="Q122" s="262" t="s">
        <v>1269</v>
      </c>
      <c r="R122" s="262" t="s">
        <v>945</v>
      </c>
      <c r="S122" s="266" t="s">
        <v>946</v>
      </c>
    </row>
    <row r="123" spans="1:19" ht="45">
      <c r="A123" s="287">
        <v>116</v>
      </c>
      <c r="B123" s="262" t="s">
        <v>934</v>
      </c>
      <c r="C123" s="269">
        <v>4216006669</v>
      </c>
      <c r="D123" s="262" t="s">
        <v>1422</v>
      </c>
      <c r="E123" s="262" t="s">
        <v>1423</v>
      </c>
      <c r="F123" s="263" t="s">
        <v>1424</v>
      </c>
      <c r="G123" s="262" t="s">
        <v>1425</v>
      </c>
      <c r="H123" s="176">
        <v>1</v>
      </c>
      <c r="I123" s="262" t="s">
        <v>1426</v>
      </c>
      <c r="J123" s="262" t="s">
        <v>1427</v>
      </c>
      <c r="K123" s="262" t="s">
        <v>288</v>
      </c>
      <c r="L123" s="262" t="s">
        <v>1428</v>
      </c>
      <c r="M123" s="262" t="s">
        <v>288</v>
      </c>
      <c r="N123" s="262" t="s">
        <v>1428</v>
      </c>
      <c r="O123" s="262" t="s">
        <v>1426</v>
      </c>
      <c r="P123" s="262" t="s">
        <v>215</v>
      </c>
      <c r="Q123" s="262" t="s">
        <v>269</v>
      </c>
      <c r="R123" s="262" t="s">
        <v>945</v>
      </c>
      <c r="S123" s="266" t="s">
        <v>946</v>
      </c>
    </row>
    <row r="124" spans="1:19" ht="45">
      <c r="A124" s="287">
        <v>117</v>
      </c>
      <c r="B124" s="262" t="s">
        <v>934</v>
      </c>
      <c r="C124" s="269">
        <v>4216006669</v>
      </c>
      <c r="D124" s="262" t="s">
        <v>1429</v>
      </c>
      <c r="E124" s="262" t="s">
        <v>1430</v>
      </c>
      <c r="F124" s="263" t="s">
        <v>1431</v>
      </c>
      <c r="G124" s="262" t="s">
        <v>1432</v>
      </c>
      <c r="H124" s="176">
        <v>1</v>
      </c>
      <c r="I124" s="262" t="s">
        <v>1433</v>
      </c>
      <c r="J124" s="262" t="s">
        <v>1434</v>
      </c>
      <c r="K124" s="262" t="s">
        <v>288</v>
      </c>
      <c r="L124" s="262" t="s">
        <v>1435</v>
      </c>
      <c r="M124" s="262" t="s">
        <v>288</v>
      </c>
      <c r="N124" s="262" t="s">
        <v>1435</v>
      </c>
      <c r="O124" s="262" t="s">
        <v>1433</v>
      </c>
      <c r="P124" s="262" t="s">
        <v>1296</v>
      </c>
      <c r="Q124" s="262" t="s">
        <v>1269</v>
      </c>
      <c r="R124" s="262" t="s">
        <v>945</v>
      </c>
      <c r="S124" s="266" t="s">
        <v>946</v>
      </c>
    </row>
    <row r="125" spans="1:19" ht="45">
      <c r="A125" s="287">
        <v>118</v>
      </c>
      <c r="B125" s="262" t="s">
        <v>934</v>
      </c>
      <c r="C125" s="269">
        <v>4216006669</v>
      </c>
      <c r="D125" s="262" t="s">
        <v>1436</v>
      </c>
      <c r="E125" s="262" t="s">
        <v>1437</v>
      </c>
      <c r="F125" s="263" t="s">
        <v>1438</v>
      </c>
      <c r="G125" s="262" t="s">
        <v>1439</v>
      </c>
      <c r="H125" s="176">
        <v>1</v>
      </c>
      <c r="I125" s="262" t="s">
        <v>1440</v>
      </c>
      <c r="J125" s="262" t="s">
        <v>1441</v>
      </c>
      <c r="K125" s="262" t="s">
        <v>288</v>
      </c>
      <c r="L125" s="262" t="s">
        <v>1442</v>
      </c>
      <c r="M125" s="262" t="s">
        <v>288</v>
      </c>
      <c r="N125" s="262" t="s">
        <v>1442</v>
      </c>
      <c r="O125" s="262" t="s">
        <v>1440</v>
      </c>
      <c r="P125" s="262" t="s">
        <v>215</v>
      </c>
      <c r="Q125" s="262" t="s">
        <v>269</v>
      </c>
      <c r="R125" s="262" t="s">
        <v>945</v>
      </c>
      <c r="S125" s="266" t="s">
        <v>946</v>
      </c>
    </row>
    <row r="126" spans="1:19" ht="45">
      <c r="A126" s="287">
        <v>119</v>
      </c>
      <c r="B126" s="262" t="s">
        <v>934</v>
      </c>
      <c r="C126" s="269">
        <v>4216006669</v>
      </c>
      <c r="D126" s="262" t="s">
        <v>1443</v>
      </c>
      <c r="E126" s="262" t="s">
        <v>1444</v>
      </c>
      <c r="F126" s="263" t="s">
        <v>1445</v>
      </c>
      <c r="G126" s="262" t="s">
        <v>1446</v>
      </c>
      <c r="H126" s="176">
        <v>1</v>
      </c>
      <c r="I126" s="262" t="s">
        <v>1447</v>
      </c>
      <c r="J126" s="262" t="s">
        <v>1448</v>
      </c>
      <c r="K126" s="262" t="s">
        <v>288</v>
      </c>
      <c r="L126" s="262" t="s">
        <v>1449</v>
      </c>
      <c r="M126" s="262" t="s">
        <v>288</v>
      </c>
      <c r="N126" s="262" t="s">
        <v>1449</v>
      </c>
      <c r="O126" s="262" t="s">
        <v>1447</v>
      </c>
      <c r="P126" s="262" t="s">
        <v>1296</v>
      </c>
      <c r="Q126" s="262" t="s">
        <v>1269</v>
      </c>
      <c r="R126" s="262" t="s">
        <v>945</v>
      </c>
      <c r="S126" s="266" t="s">
        <v>946</v>
      </c>
    </row>
    <row r="127" spans="1:19" ht="45">
      <c r="A127" s="287">
        <v>120</v>
      </c>
      <c r="B127" s="262" t="s">
        <v>934</v>
      </c>
      <c r="C127" s="269">
        <v>4216006669</v>
      </c>
      <c r="D127" s="262" t="s">
        <v>1450</v>
      </c>
      <c r="E127" s="262" t="s">
        <v>1451</v>
      </c>
      <c r="F127" s="263" t="s">
        <v>1452</v>
      </c>
      <c r="G127" s="262" t="s">
        <v>1453</v>
      </c>
      <c r="H127" s="176">
        <v>1</v>
      </c>
      <c r="I127" s="262" t="s">
        <v>1454</v>
      </c>
      <c r="J127" s="262" t="s">
        <v>1455</v>
      </c>
      <c r="K127" s="262" t="s">
        <v>288</v>
      </c>
      <c r="L127" s="262" t="s">
        <v>1456</v>
      </c>
      <c r="M127" s="262" t="s">
        <v>288</v>
      </c>
      <c r="N127" s="262" t="s">
        <v>1456</v>
      </c>
      <c r="O127" s="262" t="s">
        <v>1454</v>
      </c>
      <c r="P127" s="262" t="s">
        <v>215</v>
      </c>
      <c r="Q127" s="262" t="s">
        <v>269</v>
      </c>
      <c r="R127" s="262" t="s">
        <v>945</v>
      </c>
      <c r="S127" s="266" t="s">
        <v>946</v>
      </c>
    </row>
    <row r="128" spans="1:19" ht="45">
      <c r="A128" s="287">
        <v>121</v>
      </c>
      <c r="B128" s="262" t="s">
        <v>934</v>
      </c>
      <c r="C128" s="269">
        <v>4216006669</v>
      </c>
      <c r="D128" s="262" t="s">
        <v>1457</v>
      </c>
      <c r="E128" s="262" t="s">
        <v>1458</v>
      </c>
      <c r="F128" s="263" t="s">
        <v>1459</v>
      </c>
      <c r="G128" s="262" t="s">
        <v>1460</v>
      </c>
      <c r="H128" s="176">
        <v>1</v>
      </c>
      <c r="I128" s="262" t="s">
        <v>1461</v>
      </c>
      <c r="J128" s="262" t="s">
        <v>1462</v>
      </c>
      <c r="K128" s="262" t="s">
        <v>288</v>
      </c>
      <c r="L128" s="262" t="s">
        <v>1463</v>
      </c>
      <c r="M128" s="262" t="s">
        <v>288</v>
      </c>
      <c r="N128" s="262" t="s">
        <v>1463</v>
      </c>
      <c r="O128" s="262" t="s">
        <v>1461</v>
      </c>
      <c r="P128" s="262" t="s">
        <v>215</v>
      </c>
      <c r="Q128" s="262" t="s">
        <v>269</v>
      </c>
      <c r="R128" s="262" t="s">
        <v>945</v>
      </c>
      <c r="S128" s="266" t="s">
        <v>946</v>
      </c>
    </row>
    <row r="129" spans="1:19" ht="45">
      <c r="A129" s="287">
        <v>122</v>
      </c>
      <c r="B129" s="262" t="s">
        <v>934</v>
      </c>
      <c r="C129" s="269">
        <v>4216006669</v>
      </c>
      <c r="D129" s="262" t="s">
        <v>1464</v>
      </c>
      <c r="E129" s="262" t="s">
        <v>1465</v>
      </c>
      <c r="F129" s="263" t="s">
        <v>1466</v>
      </c>
      <c r="G129" s="262" t="s">
        <v>1467</v>
      </c>
      <c r="H129" s="176">
        <v>1</v>
      </c>
      <c r="I129" s="262" t="s">
        <v>1468</v>
      </c>
      <c r="J129" s="262" t="s">
        <v>1469</v>
      </c>
      <c r="K129" s="262" t="s">
        <v>288</v>
      </c>
      <c r="L129" s="262" t="s">
        <v>1470</v>
      </c>
      <c r="M129" s="262" t="s">
        <v>288</v>
      </c>
      <c r="N129" s="262" t="s">
        <v>1470</v>
      </c>
      <c r="O129" s="262" t="s">
        <v>1468</v>
      </c>
      <c r="P129" s="262" t="s">
        <v>1296</v>
      </c>
      <c r="Q129" s="262" t="s">
        <v>1269</v>
      </c>
      <c r="R129" s="262" t="s">
        <v>945</v>
      </c>
      <c r="S129" s="266" t="s">
        <v>946</v>
      </c>
    </row>
    <row r="130" spans="1:19" ht="45">
      <c r="A130" s="287">
        <v>123</v>
      </c>
      <c r="B130" s="262" t="s">
        <v>934</v>
      </c>
      <c r="C130" s="269">
        <v>4216006669</v>
      </c>
      <c r="D130" s="262" t="s">
        <v>1471</v>
      </c>
      <c r="E130" s="262" t="s">
        <v>1472</v>
      </c>
      <c r="F130" s="263" t="s">
        <v>1473</v>
      </c>
      <c r="G130" s="262" t="s">
        <v>1474</v>
      </c>
      <c r="H130" s="176">
        <v>1</v>
      </c>
      <c r="I130" s="262" t="s">
        <v>1475</v>
      </c>
      <c r="J130" s="262" t="s">
        <v>1476</v>
      </c>
      <c r="K130" s="262" t="s">
        <v>288</v>
      </c>
      <c r="L130" s="262" t="s">
        <v>1477</v>
      </c>
      <c r="M130" s="262" t="s">
        <v>288</v>
      </c>
      <c r="N130" s="262" t="s">
        <v>1477</v>
      </c>
      <c r="O130" s="262" t="s">
        <v>1475</v>
      </c>
      <c r="P130" s="262" t="s">
        <v>1296</v>
      </c>
      <c r="Q130" s="262" t="s">
        <v>1269</v>
      </c>
      <c r="R130" s="262" t="s">
        <v>945</v>
      </c>
      <c r="S130" s="266" t="s">
        <v>946</v>
      </c>
    </row>
    <row r="131" spans="1:19" ht="45">
      <c r="A131" s="287">
        <v>124</v>
      </c>
      <c r="B131" s="262" t="s">
        <v>934</v>
      </c>
      <c r="C131" s="269">
        <v>4216006669</v>
      </c>
      <c r="D131" s="262" t="s">
        <v>1478</v>
      </c>
      <c r="E131" s="262" t="s">
        <v>1479</v>
      </c>
      <c r="F131" s="262">
        <v>4218008340</v>
      </c>
      <c r="G131" s="262" t="s">
        <v>1480</v>
      </c>
      <c r="H131" s="176">
        <v>1</v>
      </c>
      <c r="I131" s="262" t="s">
        <v>1481</v>
      </c>
      <c r="J131" s="267" t="s">
        <v>1482</v>
      </c>
      <c r="K131" s="262" t="s">
        <v>288</v>
      </c>
      <c r="L131" s="262" t="s">
        <v>1483</v>
      </c>
      <c r="M131" s="262" t="s">
        <v>293</v>
      </c>
      <c r="N131" s="262" t="s">
        <v>1484</v>
      </c>
      <c r="O131" s="262" t="s">
        <v>1481</v>
      </c>
      <c r="P131" s="262" t="s">
        <v>215</v>
      </c>
      <c r="Q131" s="262" t="s">
        <v>269</v>
      </c>
      <c r="R131" s="262" t="s">
        <v>945</v>
      </c>
      <c r="S131" s="266" t="s">
        <v>946</v>
      </c>
    </row>
    <row r="132" spans="1:19" ht="33.75">
      <c r="A132" s="287">
        <v>125</v>
      </c>
      <c r="B132" s="262" t="s">
        <v>934</v>
      </c>
      <c r="C132" s="270">
        <v>4216006669</v>
      </c>
      <c r="D132" s="270" t="s">
        <v>1485</v>
      </c>
      <c r="E132" s="266" t="s">
        <v>1486</v>
      </c>
      <c r="F132" s="266">
        <v>4220015360</v>
      </c>
      <c r="G132" s="266" t="s">
        <v>1487</v>
      </c>
      <c r="H132" s="176">
        <v>1</v>
      </c>
      <c r="I132" s="266" t="s">
        <v>1488</v>
      </c>
      <c r="J132" s="271" t="s">
        <v>1489</v>
      </c>
      <c r="K132" s="266" t="s">
        <v>1267</v>
      </c>
      <c r="L132" s="266" t="s">
        <v>1490</v>
      </c>
      <c r="M132" s="266" t="s">
        <v>1267</v>
      </c>
      <c r="N132" s="266" t="s">
        <v>1490</v>
      </c>
      <c r="O132" s="266" t="s">
        <v>1488</v>
      </c>
      <c r="P132" s="266" t="s">
        <v>215</v>
      </c>
      <c r="Q132" s="266" t="s">
        <v>269</v>
      </c>
      <c r="R132" s="266" t="s">
        <v>924</v>
      </c>
      <c r="S132" s="266" t="s">
        <v>1491</v>
      </c>
    </row>
    <row r="133" spans="1:19" ht="33.75">
      <c r="A133" s="287">
        <v>126</v>
      </c>
      <c r="B133" s="262" t="s">
        <v>934</v>
      </c>
      <c r="C133" s="270">
        <v>4216006669</v>
      </c>
      <c r="D133" s="270" t="s">
        <v>1492</v>
      </c>
      <c r="E133" s="266" t="s">
        <v>1493</v>
      </c>
      <c r="F133" s="266">
        <v>4253024521</v>
      </c>
      <c r="G133" s="266" t="s">
        <v>1494</v>
      </c>
      <c r="H133" s="176">
        <v>1</v>
      </c>
      <c r="I133" s="266" t="s">
        <v>1495</v>
      </c>
      <c r="J133" s="271" t="s">
        <v>1496</v>
      </c>
      <c r="K133" s="266" t="s">
        <v>1267</v>
      </c>
      <c r="L133" s="266" t="s">
        <v>1497</v>
      </c>
      <c r="M133" s="266" t="s">
        <v>1267</v>
      </c>
      <c r="N133" s="266" t="s">
        <v>1497</v>
      </c>
      <c r="O133" s="266" t="s">
        <v>1495</v>
      </c>
      <c r="P133" s="266" t="s">
        <v>215</v>
      </c>
      <c r="Q133" s="266" t="s">
        <v>269</v>
      </c>
      <c r="R133" s="266" t="s">
        <v>924</v>
      </c>
      <c r="S133" s="266" t="s">
        <v>1491</v>
      </c>
    </row>
    <row r="134" spans="1:19" ht="33.75">
      <c r="A134" s="287">
        <v>127</v>
      </c>
      <c r="B134" s="262" t="s">
        <v>934</v>
      </c>
      <c r="C134" s="270">
        <v>4216006669</v>
      </c>
      <c r="D134" s="270" t="s">
        <v>1498</v>
      </c>
      <c r="E134" s="266" t="s">
        <v>1499</v>
      </c>
      <c r="F134" s="266">
        <v>4253006219</v>
      </c>
      <c r="G134" s="266" t="s">
        <v>1500</v>
      </c>
      <c r="H134" s="176">
        <v>1</v>
      </c>
      <c r="I134" s="266" t="s">
        <v>1501</v>
      </c>
      <c r="J134" s="271" t="s">
        <v>1502</v>
      </c>
      <c r="K134" s="266" t="s">
        <v>1267</v>
      </c>
      <c r="L134" s="266" t="s">
        <v>1503</v>
      </c>
      <c r="M134" s="266" t="s">
        <v>1267</v>
      </c>
      <c r="N134" s="266" t="s">
        <v>1503</v>
      </c>
      <c r="O134" s="266" t="s">
        <v>1501</v>
      </c>
      <c r="P134" s="266" t="s">
        <v>215</v>
      </c>
      <c r="Q134" s="266" t="s">
        <v>269</v>
      </c>
      <c r="R134" s="266" t="s">
        <v>924</v>
      </c>
      <c r="S134" s="266" t="s">
        <v>1491</v>
      </c>
    </row>
    <row r="135" spans="1:19" ht="33.75">
      <c r="A135" s="287">
        <v>128</v>
      </c>
      <c r="B135" s="262" t="s">
        <v>934</v>
      </c>
      <c r="C135" s="270">
        <v>4216006669</v>
      </c>
      <c r="D135" s="270" t="s">
        <v>1504</v>
      </c>
      <c r="E135" s="266" t="s">
        <v>1505</v>
      </c>
      <c r="F135" s="266">
        <v>4220031763</v>
      </c>
      <c r="G135" s="266" t="s">
        <v>1506</v>
      </c>
      <c r="H135" s="176">
        <v>1</v>
      </c>
      <c r="I135" s="266" t="s">
        <v>1507</v>
      </c>
      <c r="J135" s="271" t="s">
        <v>1508</v>
      </c>
      <c r="K135" s="266" t="s">
        <v>1267</v>
      </c>
      <c r="L135" s="266" t="s">
        <v>1509</v>
      </c>
      <c r="M135" s="266" t="s">
        <v>1267</v>
      </c>
      <c r="N135" s="266" t="s">
        <v>1509</v>
      </c>
      <c r="O135" s="266" t="s">
        <v>1507</v>
      </c>
      <c r="P135" s="266" t="s">
        <v>215</v>
      </c>
      <c r="Q135" s="266" t="s">
        <v>269</v>
      </c>
      <c r="R135" s="266" t="s">
        <v>924</v>
      </c>
      <c r="S135" s="266" t="s">
        <v>1491</v>
      </c>
    </row>
    <row r="136" spans="1:19" ht="33.75">
      <c r="A136" s="287">
        <v>129</v>
      </c>
      <c r="B136" s="262" t="s">
        <v>934</v>
      </c>
      <c r="C136" s="270">
        <v>4216006669</v>
      </c>
      <c r="D136" s="270" t="s">
        <v>1510</v>
      </c>
      <c r="E136" s="266" t="s">
        <v>1511</v>
      </c>
      <c r="F136" s="266">
        <v>4220015377</v>
      </c>
      <c r="G136" s="266" t="s">
        <v>1512</v>
      </c>
      <c r="H136" s="176">
        <v>1</v>
      </c>
      <c r="I136" s="266" t="s">
        <v>1513</v>
      </c>
      <c r="J136" s="271" t="s">
        <v>1514</v>
      </c>
      <c r="K136" s="266" t="s">
        <v>1267</v>
      </c>
      <c r="L136" s="266" t="s">
        <v>1515</v>
      </c>
      <c r="M136" s="266" t="s">
        <v>1267</v>
      </c>
      <c r="N136" s="266" t="s">
        <v>1515</v>
      </c>
      <c r="O136" s="266" t="s">
        <v>1513</v>
      </c>
      <c r="P136" s="266" t="s">
        <v>215</v>
      </c>
      <c r="Q136" s="266" t="s">
        <v>269</v>
      </c>
      <c r="R136" s="266" t="s">
        <v>924</v>
      </c>
      <c r="S136" s="266" t="s">
        <v>1491</v>
      </c>
    </row>
    <row r="137" spans="1:19" ht="33.75">
      <c r="A137" s="287">
        <v>130</v>
      </c>
      <c r="B137" s="262" t="s">
        <v>934</v>
      </c>
      <c r="C137" s="270">
        <v>4216006669</v>
      </c>
      <c r="D137" s="270" t="s">
        <v>1516</v>
      </c>
      <c r="E137" s="266" t="s">
        <v>1517</v>
      </c>
      <c r="F137" s="266">
        <v>4220015779</v>
      </c>
      <c r="G137" s="266" t="s">
        <v>1518</v>
      </c>
      <c r="H137" s="176">
        <v>1</v>
      </c>
      <c r="I137" s="266" t="s">
        <v>1519</v>
      </c>
      <c r="J137" s="271" t="s">
        <v>1520</v>
      </c>
      <c r="K137" s="266" t="s">
        <v>1267</v>
      </c>
      <c r="L137" s="266" t="s">
        <v>1521</v>
      </c>
      <c r="M137" s="266" t="s">
        <v>1267</v>
      </c>
      <c r="N137" s="266" t="s">
        <v>1521</v>
      </c>
      <c r="O137" s="266" t="s">
        <v>1519</v>
      </c>
      <c r="P137" s="266" t="s">
        <v>215</v>
      </c>
      <c r="Q137" s="266" t="s">
        <v>269</v>
      </c>
      <c r="R137" s="266" t="s">
        <v>924</v>
      </c>
      <c r="S137" s="266" t="s">
        <v>1491</v>
      </c>
    </row>
    <row r="138" spans="1:19" ht="33.75">
      <c r="A138" s="287">
        <v>131</v>
      </c>
      <c r="B138" s="262" t="s">
        <v>934</v>
      </c>
      <c r="C138" s="270">
        <v>4216006669</v>
      </c>
      <c r="D138" s="270" t="s">
        <v>1522</v>
      </c>
      <c r="E138" s="266" t="s">
        <v>1523</v>
      </c>
      <c r="F138" s="266">
        <v>4220020987</v>
      </c>
      <c r="G138" s="266" t="s">
        <v>1524</v>
      </c>
      <c r="H138" s="176">
        <v>1</v>
      </c>
      <c r="I138" s="266" t="s">
        <v>1525</v>
      </c>
      <c r="J138" s="271" t="s">
        <v>1526</v>
      </c>
      <c r="K138" s="266" t="s">
        <v>1267</v>
      </c>
      <c r="L138" s="266" t="s">
        <v>1527</v>
      </c>
      <c r="M138" s="266" t="s">
        <v>1267</v>
      </c>
      <c r="N138" s="266" t="s">
        <v>1527</v>
      </c>
      <c r="O138" s="266" t="s">
        <v>1528</v>
      </c>
      <c r="P138" s="266" t="s">
        <v>215</v>
      </c>
      <c r="Q138" s="266" t="s">
        <v>269</v>
      </c>
      <c r="R138" s="266" t="s">
        <v>924</v>
      </c>
      <c r="S138" s="266" t="s">
        <v>1491</v>
      </c>
    </row>
    <row r="139" spans="1:19" ht="33.75">
      <c r="A139" s="287">
        <v>132</v>
      </c>
      <c r="B139" s="262" t="s">
        <v>934</v>
      </c>
      <c r="C139" s="270">
        <v>4216006669</v>
      </c>
      <c r="D139" s="270" t="s">
        <v>1529</v>
      </c>
      <c r="E139" s="266" t="s">
        <v>1530</v>
      </c>
      <c r="F139" s="266">
        <v>4220016483</v>
      </c>
      <c r="G139" s="266" t="s">
        <v>1531</v>
      </c>
      <c r="H139" s="176">
        <v>1</v>
      </c>
      <c r="I139" s="266" t="s">
        <v>1532</v>
      </c>
      <c r="J139" s="266" t="s">
        <v>1533</v>
      </c>
      <c r="K139" s="266" t="s">
        <v>1267</v>
      </c>
      <c r="L139" s="266" t="s">
        <v>1534</v>
      </c>
      <c r="M139" s="266" t="s">
        <v>1267</v>
      </c>
      <c r="N139" s="266" t="s">
        <v>1534</v>
      </c>
      <c r="O139" s="266" t="s">
        <v>1532</v>
      </c>
      <c r="P139" s="266" t="s">
        <v>215</v>
      </c>
      <c r="Q139" s="266" t="s">
        <v>269</v>
      </c>
      <c r="R139" s="266" t="s">
        <v>924</v>
      </c>
      <c r="S139" s="266" t="s">
        <v>1491</v>
      </c>
    </row>
    <row r="140" spans="1:19" ht="33.75">
      <c r="A140" s="287">
        <v>133</v>
      </c>
      <c r="B140" s="262" t="s">
        <v>934</v>
      </c>
      <c r="C140" s="270">
        <v>4216006669</v>
      </c>
      <c r="D140" s="270" t="s">
        <v>1535</v>
      </c>
      <c r="E140" s="266" t="s">
        <v>1536</v>
      </c>
      <c r="F140" s="266">
        <v>4220012129</v>
      </c>
      <c r="G140" s="266" t="s">
        <v>1537</v>
      </c>
      <c r="H140" s="176">
        <v>1</v>
      </c>
      <c r="I140" s="266" t="s">
        <v>1538</v>
      </c>
      <c r="J140" s="266" t="s">
        <v>1539</v>
      </c>
      <c r="K140" s="266" t="s">
        <v>1267</v>
      </c>
      <c r="L140" s="266" t="s">
        <v>1540</v>
      </c>
      <c r="M140" s="266" t="s">
        <v>1267</v>
      </c>
      <c r="N140" s="266" t="s">
        <v>1540</v>
      </c>
      <c r="O140" s="266" t="s">
        <v>1538</v>
      </c>
      <c r="P140" s="266" t="s">
        <v>215</v>
      </c>
      <c r="Q140" s="266" t="s">
        <v>269</v>
      </c>
      <c r="R140" s="266" t="s">
        <v>924</v>
      </c>
      <c r="S140" s="266" t="s">
        <v>1491</v>
      </c>
    </row>
    <row r="141" spans="1:19" ht="33.75">
      <c r="A141" s="287">
        <v>134</v>
      </c>
      <c r="B141" s="262" t="s">
        <v>934</v>
      </c>
      <c r="C141" s="270">
        <v>4216006669</v>
      </c>
      <c r="D141" s="270" t="s">
        <v>1541</v>
      </c>
      <c r="E141" s="266" t="s">
        <v>1542</v>
      </c>
      <c r="F141" s="266">
        <v>4220015715</v>
      </c>
      <c r="G141" s="266" t="s">
        <v>1543</v>
      </c>
      <c r="H141" s="176">
        <v>1</v>
      </c>
      <c r="I141" s="266" t="s">
        <v>1544</v>
      </c>
      <c r="J141" s="271" t="s">
        <v>1545</v>
      </c>
      <c r="K141" s="266" t="s">
        <v>1267</v>
      </c>
      <c r="L141" s="266" t="s">
        <v>1546</v>
      </c>
      <c r="M141" s="266" t="s">
        <v>1267</v>
      </c>
      <c r="N141" s="266" t="s">
        <v>1546</v>
      </c>
      <c r="O141" s="266" t="s">
        <v>1544</v>
      </c>
      <c r="P141" s="266" t="s">
        <v>215</v>
      </c>
      <c r="Q141" s="266" t="s">
        <v>269</v>
      </c>
      <c r="R141" s="266" t="s">
        <v>924</v>
      </c>
      <c r="S141" s="266" t="s">
        <v>1491</v>
      </c>
    </row>
    <row r="142" spans="1:19" ht="33.75">
      <c r="A142" s="287">
        <v>135</v>
      </c>
      <c r="B142" s="262" t="s">
        <v>934</v>
      </c>
      <c r="C142" s="270">
        <v>4216006669</v>
      </c>
      <c r="D142" s="270" t="s">
        <v>1547</v>
      </c>
      <c r="E142" s="266" t="s">
        <v>1548</v>
      </c>
      <c r="F142" s="266">
        <v>4220017511</v>
      </c>
      <c r="G142" s="266" t="s">
        <v>1549</v>
      </c>
      <c r="H142" s="176">
        <v>1</v>
      </c>
      <c r="I142" s="266" t="s">
        <v>1550</v>
      </c>
      <c r="J142" s="271" t="s">
        <v>1551</v>
      </c>
      <c r="K142" s="266" t="s">
        <v>1267</v>
      </c>
      <c r="L142" s="266" t="s">
        <v>1552</v>
      </c>
      <c r="M142" s="266" t="s">
        <v>1267</v>
      </c>
      <c r="N142" s="266" t="s">
        <v>1552</v>
      </c>
      <c r="O142" s="266" t="s">
        <v>1550</v>
      </c>
      <c r="P142" s="266" t="s">
        <v>215</v>
      </c>
      <c r="Q142" s="266" t="s">
        <v>269</v>
      </c>
      <c r="R142" s="266" t="s">
        <v>924</v>
      </c>
      <c r="S142" s="266" t="s">
        <v>1491</v>
      </c>
    </row>
    <row r="143" spans="1:19" ht="33.75">
      <c r="A143" s="287">
        <v>136</v>
      </c>
      <c r="B143" s="262" t="s">
        <v>934</v>
      </c>
      <c r="C143" s="270">
        <v>4216006669</v>
      </c>
      <c r="D143" s="270" t="s">
        <v>1553</v>
      </c>
      <c r="E143" s="266" t="s">
        <v>1554</v>
      </c>
      <c r="F143" s="266">
        <v>4220015401</v>
      </c>
      <c r="G143" s="266" t="s">
        <v>1555</v>
      </c>
      <c r="H143" s="176">
        <v>1</v>
      </c>
      <c r="I143" s="266" t="s">
        <v>1556</v>
      </c>
      <c r="J143" s="271" t="s">
        <v>1557</v>
      </c>
      <c r="K143" s="266" t="s">
        <v>1267</v>
      </c>
      <c r="L143" s="266" t="s">
        <v>1558</v>
      </c>
      <c r="M143" s="266" t="s">
        <v>1267</v>
      </c>
      <c r="N143" s="266"/>
      <c r="O143" s="266" t="s">
        <v>1556</v>
      </c>
      <c r="P143" s="266" t="s">
        <v>215</v>
      </c>
      <c r="Q143" s="266" t="s">
        <v>269</v>
      </c>
      <c r="R143" s="266" t="s">
        <v>924</v>
      </c>
      <c r="S143" s="266" t="s">
        <v>1491</v>
      </c>
    </row>
    <row r="144" spans="1:19" ht="33.75">
      <c r="A144" s="287">
        <v>137</v>
      </c>
      <c r="B144" s="262" t="s">
        <v>934</v>
      </c>
      <c r="C144" s="270">
        <v>4216006669</v>
      </c>
      <c r="D144" s="270" t="s">
        <v>1559</v>
      </c>
      <c r="E144" s="266" t="s">
        <v>1560</v>
      </c>
      <c r="F144" s="266">
        <v>4220015761</v>
      </c>
      <c r="G144" s="266" t="s">
        <v>1561</v>
      </c>
      <c r="H144" s="176">
        <v>1</v>
      </c>
      <c r="I144" s="266" t="s">
        <v>1562</v>
      </c>
      <c r="J144" s="271" t="s">
        <v>1563</v>
      </c>
      <c r="K144" s="266" t="s">
        <v>1267</v>
      </c>
      <c r="L144" s="266" t="s">
        <v>1564</v>
      </c>
      <c r="M144" s="266" t="s">
        <v>1267</v>
      </c>
      <c r="N144" s="266" t="s">
        <v>1564</v>
      </c>
      <c r="O144" s="266" t="s">
        <v>1562</v>
      </c>
      <c r="P144" s="266" t="s">
        <v>215</v>
      </c>
      <c r="Q144" s="266" t="s">
        <v>269</v>
      </c>
      <c r="R144" s="266" t="s">
        <v>924</v>
      </c>
      <c r="S144" s="266" t="s">
        <v>1491</v>
      </c>
    </row>
    <row r="145" spans="1:19" ht="33.75">
      <c r="A145" s="287">
        <v>138</v>
      </c>
      <c r="B145" s="262" t="s">
        <v>934</v>
      </c>
      <c r="C145" s="270">
        <v>4216006669</v>
      </c>
      <c r="D145" s="270" t="s">
        <v>1565</v>
      </c>
      <c r="E145" s="266" t="s">
        <v>1566</v>
      </c>
      <c r="F145" s="266">
        <v>4220015419</v>
      </c>
      <c r="G145" s="266" t="s">
        <v>1567</v>
      </c>
      <c r="H145" s="176">
        <v>1</v>
      </c>
      <c r="I145" s="266" t="s">
        <v>1568</v>
      </c>
      <c r="J145" s="181" t="s">
        <v>1569</v>
      </c>
      <c r="K145" s="266" t="s">
        <v>1267</v>
      </c>
      <c r="L145" s="266" t="s">
        <v>1570</v>
      </c>
      <c r="M145" s="266" t="s">
        <v>1267</v>
      </c>
      <c r="N145" s="266" t="s">
        <v>1570</v>
      </c>
      <c r="O145" s="266" t="s">
        <v>1568</v>
      </c>
      <c r="P145" s="266" t="s">
        <v>215</v>
      </c>
      <c r="Q145" s="266" t="s">
        <v>269</v>
      </c>
      <c r="R145" s="266" t="s">
        <v>924</v>
      </c>
      <c r="S145" s="266" t="s">
        <v>1491</v>
      </c>
    </row>
    <row r="146" spans="1:19" ht="33.75">
      <c r="A146" s="287">
        <v>139</v>
      </c>
      <c r="B146" s="262" t="s">
        <v>934</v>
      </c>
      <c r="C146" s="270">
        <v>4216006669</v>
      </c>
      <c r="D146" s="270" t="s">
        <v>1571</v>
      </c>
      <c r="E146" s="266" t="s">
        <v>1572</v>
      </c>
      <c r="F146" s="266">
        <v>4220015433</v>
      </c>
      <c r="G146" s="266" t="s">
        <v>1573</v>
      </c>
      <c r="H146" s="176">
        <v>1</v>
      </c>
      <c r="I146" s="266" t="s">
        <v>1574</v>
      </c>
      <c r="J146" s="271" t="s">
        <v>1575</v>
      </c>
      <c r="K146" s="266" t="s">
        <v>1267</v>
      </c>
      <c r="L146" s="266" t="s">
        <v>1576</v>
      </c>
      <c r="M146" s="266" t="s">
        <v>1267</v>
      </c>
      <c r="N146" s="266" t="s">
        <v>1576</v>
      </c>
      <c r="O146" s="266" t="s">
        <v>1574</v>
      </c>
      <c r="P146" s="266" t="s">
        <v>215</v>
      </c>
      <c r="Q146" s="266" t="s">
        <v>269</v>
      </c>
      <c r="R146" s="266" t="s">
        <v>924</v>
      </c>
      <c r="S146" s="266" t="s">
        <v>1491</v>
      </c>
    </row>
    <row r="147" spans="1:19" ht="33.75">
      <c r="A147" s="287">
        <v>140</v>
      </c>
      <c r="B147" s="262" t="s">
        <v>934</v>
      </c>
      <c r="C147" s="270">
        <v>4216006669</v>
      </c>
      <c r="D147" s="270" t="s">
        <v>1577</v>
      </c>
      <c r="E147" s="266" t="s">
        <v>1578</v>
      </c>
      <c r="F147" s="266">
        <v>4220018113</v>
      </c>
      <c r="G147" s="266" t="s">
        <v>1579</v>
      </c>
      <c r="H147" s="176">
        <v>1</v>
      </c>
      <c r="I147" s="266" t="s">
        <v>1580</v>
      </c>
      <c r="J147" s="271" t="s">
        <v>1581</v>
      </c>
      <c r="K147" s="266" t="s">
        <v>1267</v>
      </c>
      <c r="L147" s="266" t="s">
        <v>1582</v>
      </c>
      <c r="M147" s="266" t="s">
        <v>1267</v>
      </c>
      <c r="N147" s="266" t="s">
        <v>1582</v>
      </c>
      <c r="O147" s="266" t="s">
        <v>1580</v>
      </c>
      <c r="P147" s="266" t="s">
        <v>215</v>
      </c>
      <c r="Q147" s="266" t="s">
        <v>269</v>
      </c>
      <c r="R147" s="266" t="s">
        <v>924</v>
      </c>
      <c r="S147" s="266" t="s">
        <v>1491</v>
      </c>
    </row>
    <row r="148" spans="1:19" ht="33.75">
      <c r="A148" s="287">
        <v>141</v>
      </c>
      <c r="B148" s="262" t="s">
        <v>934</v>
      </c>
      <c r="C148" s="270">
        <v>4216006669</v>
      </c>
      <c r="D148" s="270" t="s">
        <v>1583</v>
      </c>
      <c r="E148" s="266" t="s">
        <v>1584</v>
      </c>
      <c r="F148" s="266">
        <v>4220015465</v>
      </c>
      <c r="G148" s="266" t="s">
        <v>1585</v>
      </c>
      <c r="H148" s="176">
        <v>1</v>
      </c>
      <c r="I148" s="266" t="s">
        <v>1586</v>
      </c>
      <c r="J148" s="271" t="s">
        <v>1587</v>
      </c>
      <c r="K148" s="266" t="s">
        <v>1267</v>
      </c>
      <c r="L148" s="266" t="s">
        <v>1588</v>
      </c>
      <c r="M148" s="266" t="s">
        <v>1267</v>
      </c>
      <c r="N148" s="266" t="s">
        <v>1588</v>
      </c>
      <c r="O148" s="266" t="s">
        <v>1586</v>
      </c>
      <c r="P148" s="266" t="s">
        <v>215</v>
      </c>
      <c r="Q148" s="266" t="s">
        <v>269</v>
      </c>
      <c r="R148" s="266" t="s">
        <v>924</v>
      </c>
      <c r="S148" s="266" t="s">
        <v>1491</v>
      </c>
    </row>
    <row r="149" spans="1:19" ht="33.75">
      <c r="A149" s="287">
        <v>142</v>
      </c>
      <c r="B149" s="262" t="s">
        <v>934</v>
      </c>
      <c r="C149" s="270">
        <v>4216006669</v>
      </c>
      <c r="D149" s="270" t="s">
        <v>1589</v>
      </c>
      <c r="E149" s="266" t="s">
        <v>1590</v>
      </c>
      <c r="F149" s="266">
        <v>4220017575</v>
      </c>
      <c r="G149" s="266" t="s">
        <v>1591</v>
      </c>
      <c r="H149" s="176">
        <v>1</v>
      </c>
      <c r="I149" s="266" t="s">
        <v>1592</v>
      </c>
      <c r="J149" s="271" t="s">
        <v>1593</v>
      </c>
      <c r="K149" s="266" t="s">
        <v>1267</v>
      </c>
      <c r="L149" s="266" t="s">
        <v>1594</v>
      </c>
      <c r="M149" s="266" t="s">
        <v>1267</v>
      </c>
      <c r="N149" s="266" t="s">
        <v>1594</v>
      </c>
      <c r="O149" s="266" t="s">
        <v>1592</v>
      </c>
      <c r="P149" s="266" t="s">
        <v>215</v>
      </c>
      <c r="Q149" s="266" t="s">
        <v>269</v>
      </c>
      <c r="R149" s="266" t="s">
        <v>924</v>
      </c>
      <c r="S149" s="266" t="s">
        <v>1491</v>
      </c>
    </row>
    <row r="150" spans="1:19" ht="45">
      <c r="A150" s="287">
        <v>143</v>
      </c>
      <c r="B150" s="262" t="s">
        <v>934</v>
      </c>
      <c r="C150" s="270">
        <v>4216006669</v>
      </c>
      <c r="D150" s="270" t="s">
        <v>1595</v>
      </c>
      <c r="E150" s="266" t="s">
        <v>1596</v>
      </c>
      <c r="F150" s="266">
        <v>4220012545</v>
      </c>
      <c r="G150" s="266" t="s">
        <v>1597</v>
      </c>
      <c r="H150" s="176">
        <v>1</v>
      </c>
      <c r="I150" s="266" t="s">
        <v>1598</v>
      </c>
      <c r="J150" s="181" t="s">
        <v>1599</v>
      </c>
      <c r="K150" s="266" t="s">
        <v>288</v>
      </c>
      <c r="L150" s="266" t="s">
        <v>1600</v>
      </c>
      <c r="M150" s="266" t="s">
        <v>288</v>
      </c>
      <c r="N150" s="266" t="s">
        <v>1600</v>
      </c>
      <c r="O150" s="266" t="s">
        <v>1598</v>
      </c>
      <c r="P150" s="266" t="s">
        <v>215</v>
      </c>
      <c r="Q150" s="266" t="s">
        <v>269</v>
      </c>
      <c r="R150" s="266" t="s">
        <v>924</v>
      </c>
      <c r="S150" s="266" t="s">
        <v>1491</v>
      </c>
    </row>
    <row r="151" spans="1:19" ht="45">
      <c r="A151" s="287">
        <v>144</v>
      </c>
      <c r="B151" s="262" t="s">
        <v>934</v>
      </c>
      <c r="C151" s="270">
        <v>4216006669</v>
      </c>
      <c r="D151" s="270" t="s">
        <v>1601</v>
      </c>
      <c r="E151" s="266" t="s">
        <v>1602</v>
      </c>
      <c r="F151" s="266">
        <v>4220011020</v>
      </c>
      <c r="G151" s="266" t="s">
        <v>1603</v>
      </c>
      <c r="H151" s="176">
        <v>1</v>
      </c>
      <c r="I151" s="266" t="s">
        <v>1604</v>
      </c>
      <c r="J151" s="271" t="s">
        <v>1605</v>
      </c>
      <c r="K151" s="266" t="s">
        <v>288</v>
      </c>
      <c r="L151" s="266" t="s">
        <v>1606</v>
      </c>
      <c r="M151" s="266" t="s">
        <v>288</v>
      </c>
      <c r="N151" s="266" t="s">
        <v>1606</v>
      </c>
      <c r="O151" s="266" t="s">
        <v>1604</v>
      </c>
      <c r="P151" s="266" t="s">
        <v>215</v>
      </c>
      <c r="Q151" s="266" t="s">
        <v>269</v>
      </c>
      <c r="R151" s="266" t="s">
        <v>924</v>
      </c>
      <c r="S151" s="266" t="s">
        <v>1491</v>
      </c>
    </row>
    <row r="152" spans="1:19" ht="45">
      <c r="A152" s="287">
        <v>145</v>
      </c>
      <c r="B152" s="262" t="s">
        <v>934</v>
      </c>
      <c r="C152" s="270">
        <v>4216006669</v>
      </c>
      <c r="D152" s="270" t="s">
        <v>1607</v>
      </c>
      <c r="E152" s="266" t="s">
        <v>1608</v>
      </c>
      <c r="F152" s="266">
        <v>4220017293</v>
      </c>
      <c r="G152" s="266" t="s">
        <v>1609</v>
      </c>
      <c r="H152" s="176">
        <v>1</v>
      </c>
      <c r="I152" s="266" t="s">
        <v>1610</v>
      </c>
      <c r="J152" s="181" t="s">
        <v>1611</v>
      </c>
      <c r="K152" s="266" t="s">
        <v>288</v>
      </c>
      <c r="L152" s="266" t="s">
        <v>1612</v>
      </c>
      <c r="M152" s="266" t="s">
        <v>288</v>
      </c>
      <c r="N152" s="266" t="s">
        <v>1613</v>
      </c>
      <c r="O152" s="266" t="s">
        <v>1610</v>
      </c>
      <c r="P152" s="266" t="s">
        <v>215</v>
      </c>
      <c r="Q152" s="266" t="s">
        <v>269</v>
      </c>
      <c r="R152" s="266" t="s">
        <v>924</v>
      </c>
      <c r="S152" s="266" t="s">
        <v>1491</v>
      </c>
    </row>
    <row r="153" spans="1:19" ht="45">
      <c r="A153" s="287">
        <v>146</v>
      </c>
      <c r="B153" s="262" t="s">
        <v>934</v>
      </c>
      <c r="C153" s="270">
        <v>4216006669</v>
      </c>
      <c r="D153" s="270" t="s">
        <v>1614</v>
      </c>
      <c r="E153" s="266" t="s">
        <v>1615</v>
      </c>
      <c r="F153" s="266">
        <v>4220017303</v>
      </c>
      <c r="G153" s="266" t="s">
        <v>1616</v>
      </c>
      <c r="H153" s="176">
        <v>1</v>
      </c>
      <c r="I153" s="266" t="s">
        <v>1617</v>
      </c>
      <c r="J153" s="181" t="s">
        <v>1618</v>
      </c>
      <c r="K153" s="266" t="s">
        <v>288</v>
      </c>
      <c r="L153" s="266" t="s">
        <v>1619</v>
      </c>
      <c r="M153" s="266" t="s">
        <v>288</v>
      </c>
      <c r="N153" s="266" t="s">
        <v>1619</v>
      </c>
      <c r="O153" s="266" t="s">
        <v>1617</v>
      </c>
      <c r="P153" s="266" t="s">
        <v>215</v>
      </c>
      <c r="Q153" s="266" t="s">
        <v>269</v>
      </c>
      <c r="R153" s="266" t="s">
        <v>924</v>
      </c>
      <c r="S153" s="266" t="s">
        <v>1491</v>
      </c>
    </row>
    <row r="154" spans="1:19" ht="45">
      <c r="A154" s="287">
        <v>147</v>
      </c>
      <c r="B154" s="262" t="s">
        <v>934</v>
      </c>
      <c r="C154" s="270">
        <v>4216006669</v>
      </c>
      <c r="D154" s="270" t="s">
        <v>1620</v>
      </c>
      <c r="E154" s="266" t="s">
        <v>1621</v>
      </c>
      <c r="F154" s="266">
        <v>4220013316</v>
      </c>
      <c r="G154" s="266" t="s">
        <v>1622</v>
      </c>
      <c r="H154" s="176">
        <v>1</v>
      </c>
      <c r="I154" s="266" t="s">
        <v>1623</v>
      </c>
      <c r="J154" s="181" t="s">
        <v>1624</v>
      </c>
      <c r="K154" s="266" t="s">
        <v>288</v>
      </c>
      <c r="L154" s="266" t="s">
        <v>1625</v>
      </c>
      <c r="M154" s="266" t="s">
        <v>288</v>
      </c>
      <c r="N154" s="266" t="s">
        <v>1625</v>
      </c>
      <c r="O154" s="266" t="s">
        <v>1623</v>
      </c>
      <c r="P154" s="266" t="s">
        <v>215</v>
      </c>
      <c r="Q154" s="266" t="s">
        <v>269</v>
      </c>
      <c r="R154" s="266" t="s">
        <v>924</v>
      </c>
      <c r="S154" s="266" t="s">
        <v>1491</v>
      </c>
    </row>
    <row r="155" spans="1:19" ht="45">
      <c r="A155" s="287">
        <v>148</v>
      </c>
      <c r="B155" s="262" t="s">
        <v>934</v>
      </c>
      <c r="C155" s="270">
        <v>4216006669</v>
      </c>
      <c r="D155" s="270" t="s">
        <v>1626</v>
      </c>
      <c r="E155" s="266" t="s">
        <v>1627</v>
      </c>
      <c r="F155" s="266">
        <v>4220015521</v>
      </c>
      <c r="G155" s="266" t="s">
        <v>1628</v>
      </c>
      <c r="H155" s="176">
        <v>1</v>
      </c>
      <c r="I155" s="266" t="s">
        <v>1629</v>
      </c>
      <c r="J155" s="181" t="s">
        <v>1630</v>
      </c>
      <c r="K155" s="266" t="s">
        <v>288</v>
      </c>
      <c r="L155" s="266" t="s">
        <v>1631</v>
      </c>
      <c r="M155" s="266" t="s">
        <v>288</v>
      </c>
      <c r="N155" s="266" t="s">
        <v>1631</v>
      </c>
      <c r="O155" s="266" t="s">
        <v>1629</v>
      </c>
      <c r="P155" s="266" t="s">
        <v>215</v>
      </c>
      <c r="Q155" s="266" t="s">
        <v>269</v>
      </c>
      <c r="R155" s="266" t="s">
        <v>924</v>
      </c>
      <c r="S155" s="266" t="s">
        <v>1491</v>
      </c>
    </row>
    <row r="156" spans="1:19" ht="45">
      <c r="A156" s="287">
        <v>149</v>
      </c>
      <c r="B156" s="262" t="s">
        <v>934</v>
      </c>
      <c r="C156" s="270">
        <v>4216006669</v>
      </c>
      <c r="D156" s="270" t="s">
        <v>1632</v>
      </c>
      <c r="E156" s="266" t="s">
        <v>1633</v>
      </c>
      <c r="F156" s="266">
        <v>4220013274</v>
      </c>
      <c r="G156" s="266" t="s">
        <v>1634</v>
      </c>
      <c r="H156" s="176">
        <v>1</v>
      </c>
      <c r="I156" s="266" t="s">
        <v>1635</v>
      </c>
      <c r="J156" s="271" t="s">
        <v>1636</v>
      </c>
      <c r="K156" s="266" t="s">
        <v>288</v>
      </c>
      <c r="L156" s="266" t="s">
        <v>1637</v>
      </c>
      <c r="M156" s="266" t="s">
        <v>288</v>
      </c>
      <c r="N156" s="266" t="s">
        <v>1637</v>
      </c>
      <c r="O156" s="266" t="s">
        <v>1635</v>
      </c>
      <c r="P156" s="266" t="s">
        <v>215</v>
      </c>
      <c r="Q156" s="266" t="s">
        <v>269</v>
      </c>
      <c r="R156" s="266" t="s">
        <v>924</v>
      </c>
      <c r="S156" s="266" t="s">
        <v>1491</v>
      </c>
    </row>
    <row r="157" spans="1:19" ht="45">
      <c r="A157" s="287">
        <v>150</v>
      </c>
      <c r="B157" s="262" t="s">
        <v>934</v>
      </c>
      <c r="C157" s="270">
        <v>4216006669</v>
      </c>
      <c r="D157" s="270" t="s">
        <v>1638</v>
      </c>
      <c r="E157" s="266" t="s">
        <v>1639</v>
      </c>
      <c r="F157" s="266">
        <v>4220013299</v>
      </c>
      <c r="G157" s="266" t="s">
        <v>1640</v>
      </c>
      <c r="H157" s="176">
        <v>1</v>
      </c>
      <c r="I157" s="266" t="s">
        <v>1641</v>
      </c>
      <c r="J157" s="181" t="s">
        <v>1642</v>
      </c>
      <c r="K157" s="266" t="s">
        <v>288</v>
      </c>
      <c r="L157" s="266" t="s">
        <v>1643</v>
      </c>
      <c r="M157" s="266" t="s">
        <v>288</v>
      </c>
      <c r="N157" s="266" t="s">
        <v>1643</v>
      </c>
      <c r="O157" s="266" t="s">
        <v>1641</v>
      </c>
      <c r="P157" s="266" t="s">
        <v>215</v>
      </c>
      <c r="Q157" s="266" t="s">
        <v>269</v>
      </c>
      <c r="R157" s="266" t="s">
        <v>924</v>
      </c>
      <c r="S157" s="266" t="s">
        <v>1491</v>
      </c>
    </row>
    <row r="158" spans="1:19" ht="45">
      <c r="A158" s="287">
        <v>151</v>
      </c>
      <c r="B158" s="262" t="s">
        <v>934</v>
      </c>
      <c r="C158" s="270">
        <v>4216006669</v>
      </c>
      <c r="D158" s="270" t="s">
        <v>1644</v>
      </c>
      <c r="E158" s="266" t="s">
        <v>1645</v>
      </c>
      <c r="F158" s="266">
        <v>4220015497</v>
      </c>
      <c r="G158" s="266" t="s">
        <v>1646</v>
      </c>
      <c r="H158" s="176">
        <v>1</v>
      </c>
      <c r="I158" s="266" t="s">
        <v>1647</v>
      </c>
      <c r="J158" s="181" t="s">
        <v>1648</v>
      </c>
      <c r="K158" s="266" t="s">
        <v>288</v>
      </c>
      <c r="L158" s="266" t="s">
        <v>1649</v>
      </c>
      <c r="M158" s="266" t="s">
        <v>288</v>
      </c>
      <c r="N158" s="266" t="s">
        <v>1649</v>
      </c>
      <c r="O158" s="266" t="s">
        <v>1647</v>
      </c>
      <c r="P158" s="266" t="s">
        <v>215</v>
      </c>
      <c r="Q158" s="266" t="s">
        <v>269</v>
      </c>
      <c r="R158" s="266" t="s">
        <v>924</v>
      </c>
      <c r="S158" s="266" t="s">
        <v>1491</v>
      </c>
    </row>
    <row r="159" spans="1:19" ht="33.75">
      <c r="A159" s="287">
        <v>152</v>
      </c>
      <c r="B159" s="262" t="s">
        <v>934</v>
      </c>
      <c r="C159" s="270">
        <v>4216006669</v>
      </c>
      <c r="D159" s="270" t="s">
        <v>1650</v>
      </c>
      <c r="E159" s="266" t="s">
        <v>1651</v>
      </c>
      <c r="F159" s="266">
        <v>4220015553</v>
      </c>
      <c r="G159" s="266" t="s">
        <v>1652</v>
      </c>
      <c r="H159" s="176">
        <v>1</v>
      </c>
      <c r="I159" s="266" t="s">
        <v>1653</v>
      </c>
      <c r="J159" s="181" t="s">
        <v>1654</v>
      </c>
      <c r="K159" s="266" t="s">
        <v>288</v>
      </c>
      <c r="L159" s="266" t="s">
        <v>1655</v>
      </c>
      <c r="M159" s="266" t="s">
        <v>288</v>
      </c>
      <c r="N159" s="266" t="s">
        <v>1655</v>
      </c>
      <c r="O159" s="266" t="s">
        <v>1653</v>
      </c>
      <c r="P159" s="266" t="s">
        <v>215</v>
      </c>
      <c r="Q159" s="266" t="s">
        <v>269</v>
      </c>
      <c r="R159" s="266" t="s">
        <v>924</v>
      </c>
      <c r="S159" s="266" t="s">
        <v>1491</v>
      </c>
    </row>
    <row r="160" spans="1:19" ht="45">
      <c r="A160" s="287">
        <v>153</v>
      </c>
      <c r="B160" s="262" t="s">
        <v>934</v>
      </c>
      <c r="C160" s="270">
        <v>4216006669</v>
      </c>
      <c r="D160" s="270" t="s">
        <v>1656</v>
      </c>
      <c r="E160" s="266" t="s">
        <v>1657</v>
      </c>
      <c r="F160" s="266">
        <v>4220013250</v>
      </c>
      <c r="G160" s="266" t="s">
        <v>1658</v>
      </c>
      <c r="H160" s="176">
        <v>1</v>
      </c>
      <c r="I160" s="266" t="s">
        <v>1659</v>
      </c>
      <c r="J160" s="181" t="s">
        <v>1660</v>
      </c>
      <c r="K160" s="266" t="s">
        <v>288</v>
      </c>
      <c r="L160" s="266" t="s">
        <v>1661</v>
      </c>
      <c r="M160" s="266" t="s">
        <v>288</v>
      </c>
      <c r="N160" s="266" t="s">
        <v>1661</v>
      </c>
      <c r="O160" s="266" t="s">
        <v>1659</v>
      </c>
      <c r="P160" s="266" t="s">
        <v>215</v>
      </c>
      <c r="Q160" s="266" t="s">
        <v>269</v>
      </c>
      <c r="R160" s="266" t="s">
        <v>924</v>
      </c>
      <c r="S160" s="266" t="s">
        <v>1491</v>
      </c>
    </row>
    <row r="161" spans="1:19" ht="45">
      <c r="A161" s="287">
        <v>154</v>
      </c>
      <c r="B161" s="262" t="s">
        <v>934</v>
      </c>
      <c r="C161" s="270">
        <v>4216006669</v>
      </c>
      <c r="D161" s="270" t="s">
        <v>1662</v>
      </c>
      <c r="E161" s="266" t="s">
        <v>1663</v>
      </c>
      <c r="F161" s="266">
        <v>4220013242</v>
      </c>
      <c r="G161" s="266" t="s">
        <v>1664</v>
      </c>
      <c r="H161" s="176">
        <v>1</v>
      </c>
      <c r="I161" s="266" t="s">
        <v>1665</v>
      </c>
      <c r="J161" s="181" t="s">
        <v>1666</v>
      </c>
      <c r="K161" s="266" t="s">
        <v>288</v>
      </c>
      <c r="L161" s="266" t="s">
        <v>1667</v>
      </c>
      <c r="M161" s="266" t="s">
        <v>288</v>
      </c>
      <c r="N161" s="266" t="s">
        <v>1667</v>
      </c>
      <c r="O161" s="266" t="s">
        <v>1665</v>
      </c>
      <c r="P161" s="266" t="s">
        <v>215</v>
      </c>
      <c r="Q161" s="266" t="s">
        <v>269</v>
      </c>
      <c r="R161" s="266" t="s">
        <v>924</v>
      </c>
      <c r="S161" s="266" t="s">
        <v>1491</v>
      </c>
    </row>
    <row r="162" spans="1:19" ht="45">
      <c r="A162" s="287">
        <v>155</v>
      </c>
      <c r="B162" s="262" t="s">
        <v>934</v>
      </c>
      <c r="C162" s="270">
        <v>4216006669</v>
      </c>
      <c r="D162" s="270" t="s">
        <v>1668</v>
      </c>
      <c r="E162" s="266" t="s">
        <v>1669</v>
      </c>
      <c r="F162" s="266">
        <v>4220015514</v>
      </c>
      <c r="G162" s="266" t="s">
        <v>1670</v>
      </c>
      <c r="H162" s="176">
        <v>1</v>
      </c>
      <c r="I162" s="266" t="s">
        <v>1671</v>
      </c>
      <c r="J162" s="271" t="s">
        <v>1672</v>
      </c>
      <c r="K162" s="266" t="s">
        <v>288</v>
      </c>
      <c r="L162" s="266" t="s">
        <v>1673</v>
      </c>
      <c r="M162" s="266" t="s">
        <v>288</v>
      </c>
      <c r="N162" s="266" t="s">
        <v>1673</v>
      </c>
      <c r="O162" s="266" t="s">
        <v>1671</v>
      </c>
      <c r="P162" s="266" t="s">
        <v>215</v>
      </c>
      <c r="Q162" s="266" t="s">
        <v>269</v>
      </c>
      <c r="R162" s="266" t="s">
        <v>924</v>
      </c>
      <c r="S162" s="266" t="s">
        <v>1491</v>
      </c>
    </row>
    <row r="163" spans="1:19" ht="45">
      <c r="A163" s="287">
        <v>156</v>
      </c>
      <c r="B163" s="262" t="s">
        <v>934</v>
      </c>
      <c r="C163" s="270" t="s">
        <v>935</v>
      </c>
      <c r="D163" s="262" t="s">
        <v>1674</v>
      </c>
      <c r="E163" s="266" t="s">
        <v>1675</v>
      </c>
      <c r="F163" s="266">
        <v>4221013326</v>
      </c>
      <c r="G163" s="266" t="s">
        <v>1676</v>
      </c>
      <c r="H163" s="176">
        <v>1</v>
      </c>
      <c r="I163" s="270" t="s">
        <v>1677</v>
      </c>
      <c r="J163" s="271" t="s">
        <v>1678</v>
      </c>
      <c r="K163" s="266" t="s">
        <v>288</v>
      </c>
      <c r="L163" s="266" t="s">
        <v>1679</v>
      </c>
      <c r="M163" s="266" t="s">
        <v>288</v>
      </c>
      <c r="N163" s="266" t="s">
        <v>1679</v>
      </c>
      <c r="O163" s="270" t="s">
        <v>1677</v>
      </c>
      <c r="P163" s="272" t="s">
        <v>289</v>
      </c>
      <c r="Q163" s="266" t="s">
        <v>1269</v>
      </c>
      <c r="R163" s="266" t="s">
        <v>1680</v>
      </c>
      <c r="S163" s="266" t="s">
        <v>1681</v>
      </c>
    </row>
    <row r="164" spans="1:19" ht="45">
      <c r="A164" s="287">
        <v>157</v>
      </c>
      <c r="B164" s="262" t="s">
        <v>934</v>
      </c>
      <c r="C164" s="270" t="s">
        <v>935</v>
      </c>
      <c r="D164" s="262" t="s">
        <v>1682</v>
      </c>
      <c r="E164" s="266" t="s">
        <v>1683</v>
      </c>
      <c r="F164" s="266">
        <v>4219004155</v>
      </c>
      <c r="G164" s="266" t="s">
        <v>1684</v>
      </c>
      <c r="H164" s="176">
        <v>1</v>
      </c>
      <c r="I164" s="270" t="s">
        <v>1685</v>
      </c>
      <c r="J164" s="271" t="s">
        <v>1686</v>
      </c>
      <c r="K164" s="266" t="s">
        <v>288</v>
      </c>
      <c r="L164" s="266" t="s">
        <v>1687</v>
      </c>
      <c r="M164" s="266" t="s">
        <v>288</v>
      </c>
      <c r="N164" s="266" t="s">
        <v>1687</v>
      </c>
      <c r="O164" s="270" t="s">
        <v>1685</v>
      </c>
      <c r="P164" s="272" t="s">
        <v>289</v>
      </c>
      <c r="Q164" s="266" t="s">
        <v>1269</v>
      </c>
      <c r="R164" s="266" t="s">
        <v>1680</v>
      </c>
      <c r="S164" s="266" t="s">
        <v>1681</v>
      </c>
    </row>
    <row r="165" spans="1:19" ht="45">
      <c r="A165" s="287">
        <v>158</v>
      </c>
      <c r="B165" s="262" t="s">
        <v>934</v>
      </c>
      <c r="C165" s="270" t="s">
        <v>935</v>
      </c>
      <c r="D165" s="262" t="s">
        <v>1688</v>
      </c>
      <c r="E165" s="266" t="s">
        <v>1689</v>
      </c>
      <c r="F165" s="266">
        <v>4219004162</v>
      </c>
      <c r="G165" s="266" t="s">
        <v>1690</v>
      </c>
      <c r="H165" s="176">
        <v>1</v>
      </c>
      <c r="I165" s="270" t="s">
        <v>1691</v>
      </c>
      <c r="J165" s="271" t="s">
        <v>1692</v>
      </c>
      <c r="K165" s="266" t="s">
        <v>288</v>
      </c>
      <c r="L165" s="266" t="s">
        <v>1693</v>
      </c>
      <c r="M165" s="266" t="s">
        <v>288</v>
      </c>
      <c r="N165" s="266" t="s">
        <v>1693</v>
      </c>
      <c r="O165" s="270" t="s">
        <v>1691</v>
      </c>
      <c r="P165" s="272" t="s">
        <v>289</v>
      </c>
      <c r="Q165" s="266" t="s">
        <v>1269</v>
      </c>
      <c r="R165" s="266" t="s">
        <v>1680</v>
      </c>
      <c r="S165" s="266" t="s">
        <v>1681</v>
      </c>
    </row>
    <row r="166" spans="1:19" ht="45">
      <c r="A166" s="287">
        <v>159</v>
      </c>
      <c r="B166" s="262" t="s">
        <v>934</v>
      </c>
      <c r="C166" s="270" t="s">
        <v>935</v>
      </c>
      <c r="D166" s="262" t="s">
        <v>1694</v>
      </c>
      <c r="E166" s="266" t="s">
        <v>1695</v>
      </c>
      <c r="F166" s="266">
        <v>4219004187</v>
      </c>
      <c r="G166" s="266" t="s">
        <v>1696</v>
      </c>
      <c r="H166" s="176">
        <v>1</v>
      </c>
      <c r="I166" s="270" t="s">
        <v>1697</v>
      </c>
      <c r="J166" s="271" t="s">
        <v>1698</v>
      </c>
      <c r="K166" s="266" t="s">
        <v>288</v>
      </c>
      <c r="L166" s="266" t="s">
        <v>1699</v>
      </c>
      <c r="M166" s="266" t="s">
        <v>288</v>
      </c>
      <c r="N166" s="266" t="s">
        <v>1699</v>
      </c>
      <c r="O166" s="270" t="s">
        <v>1697</v>
      </c>
      <c r="P166" s="272" t="s">
        <v>289</v>
      </c>
      <c r="Q166" s="266" t="s">
        <v>1269</v>
      </c>
      <c r="R166" s="266" t="s">
        <v>1680</v>
      </c>
      <c r="S166" s="266" t="s">
        <v>1681</v>
      </c>
    </row>
    <row r="167" spans="1:19" ht="45">
      <c r="A167" s="287">
        <v>160</v>
      </c>
      <c r="B167" s="262" t="s">
        <v>934</v>
      </c>
      <c r="C167" s="270" t="s">
        <v>935</v>
      </c>
      <c r="D167" s="262" t="s">
        <v>1700</v>
      </c>
      <c r="E167" s="266" t="s">
        <v>1701</v>
      </c>
      <c r="F167" s="266">
        <v>4219004194</v>
      </c>
      <c r="G167" s="266" t="s">
        <v>1702</v>
      </c>
      <c r="H167" s="176">
        <v>1</v>
      </c>
      <c r="I167" s="270" t="s">
        <v>1703</v>
      </c>
      <c r="J167" s="271" t="s">
        <v>1704</v>
      </c>
      <c r="K167" s="266" t="s">
        <v>288</v>
      </c>
      <c r="L167" s="266" t="s">
        <v>1705</v>
      </c>
      <c r="M167" s="266" t="s">
        <v>288</v>
      </c>
      <c r="N167" s="266" t="s">
        <v>1705</v>
      </c>
      <c r="O167" s="270" t="s">
        <v>1703</v>
      </c>
      <c r="P167" s="272" t="s">
        <v>289</v>
      </c>
      <c r="Q167" s="266" t="s">
        <v>1269</v>
      </c>
      <c r="R167" s="266" t="s">
        <v>1680</v>
      </c>
      <c r="S167" s="266" t="s">
        <v>1681</v>
      </c>
    </row>
    <row r="168" spans="1:19" ht="45">
      <c r="A168" s="287">
        <v>161</v>
      </c>
      <c r="B168" s="262" t="s">
        <v>934</v>
      </c>
      <c r="C168" s="270" t="s">
        <v>935</v>
      </c>
      <c r="D168" s="262" t="s">
        <v>1706</v>
      </c>
      <c r="E168" s="266" t="s">
        <v>1707</v>
      </c>
      <c r="F168" s="266">
        <v>4219004204</v>
      </c>
      <c r="G168" s="266" t="s">
        <v>1708</v>
      </c>
      <c r="H168" s="176">
        <v>1</v>
      </c>
      <c r="I168" s="270" t="s">
        <v>1709</v>
      </c>
      <c r="J168" s="271" t="s">
        <v>1710</v>
      </c>
      <c r="K168" s="266" t="s">
        <v>1711</v>
      </c>
      <c r="L168" s="266" t="s">
        <v>1712</v>
      </c>
      <c r="M168" s="266" t="s">
        <v>1711</v>
      </c>
      <c r="N168" s="266" t="s">
        <v>1712</v>
      </c>
      <c r="O168" s="270" t="s">
        <v>1709</v>
      </c>
      <c r="P168" s="272" t="s">
        <v>289</v>
      </c>
      <c r="Q168" s="266" t="s">
        <v>1269</v>
      </c>
      <c r="R168" s="266" t="s">
        <v>1680</v>
      </c>
      <c r="S168" s="266" t="s">
        <v>1681</v>
      </c>
    </row>
    <row r="169" spans="1:19" ht="45">
      <c r="A169" s="287">
        <v>162</v>
      </c>
      <c r="B169" s="262" t="s">
        <v>934</v>
      </c>
      <c r="C169" s="270" t="s">
        <v>935</v>
      </c>
      <c r="D169" s="262" t="s">
        <v>1713</v>
      </c>
      <c r="E169" s="266" t="s">
        <v>1714</v>
      </c>
      <c r="F169" s="266">
        <v>4219004236</v>
      </c>
      <c r="G169" s="266" t="s">
        <v>1715</v>
      </c>
      <c r="H169" s="176">
        <v>1</v>
      </c>
      <c r="I169" s="270" t="s">
        <v>1716</v>
      </c>
      <c r="J169" s="271" t="s">
        <v>1717</v>
      </c>
      <c r="K169" s="266" t="s">
        <v>288</v>
      </c>
      <c r="L169" s="266" t="s">
        <v>1718</v>
      </c>
      <c r="M169" s="266" t="s">
        <v>288</v>
      </c>
      <c r="N169" s="266" t="s">
        <v>1718</v>
      </c>
      <c r="O169" s="270" t="s">
        <v>1716</v>
      </c>
      <c r="P169" s="272" t="s">
        <v>289</v>
      </c>
      <c r="Q169" s="266" t="s">
        <v>1269</v>
      </c>
      <c r="R169" s="266" t="s">
        <v>1680</v>
      </c>
      <c r="S169" s="266" t="s">
        <v>1681</v>
      </c>
    </row>
    <row r="170" spans="1:19" ht="45">
      <c r="A170" s="287">
        <v>163</v>
      </c>
      <c r="B170" s="262" t="s">
        <v>934</v>
      </c>
      <c r="C170" s="270" t="s">
        <v>935</v>
      </c>
      <c r="D170" s="262" t="s">
        <v>1719</v>
      </c>
      <c r="E170" s="266" t="s">
        <v>1720</v>
      </c>
      <c r="F170" s="266">
        <v>4221013301</v>
      </c>
      <c r="G170" s="266" t="s">
        <v>1721</v>
      </c>
      <c r="H170" s="176">
        <v>1</v>
      </c>
      <c r="I170" s="270" t="s">
        <v>1722</v>
      </c>
      <c r="J170" s="271" t="s">
        <v>1723</v>
      </c>
      <c r="K170" s="266" t="s">
        <v>941</v>
      </c>
      <c r="L170" s="266" t="s">
        <v>1724</v>
      </c>
      <c r="M170" s="266" t="s">
        <v>941</v>
      </c>
      <c r="N170" s="266" t="s">
        <v>1724</v>
      </c>
      <c r="O170" s="270" t="s">
        <v>1722</v>
      </c>
      <c r="P170" s="272" t="s">
        <v>289</v>
      </c>
      <c r="Q170" s="266" t="s">
        <v>1269</v>
      </c>
      <c r="R170" s="266" t="s">
        <v>1680</v>
      </c>
      <c r="S170" s="266" t="s">
        <v>1681</v>
      </c>
    </row>
    <row r="171" spans="1:19" ht="45">
      <c r="A171" s="287">
        <v>164</v>
      </c>
      <c r="B171" s="262" t="s">
        <v>934</v>
      </c>
      <c r="C171" s="270" t="s">
        <v>935</v>
      </c>
      <c r="D171" s="262" t="s">
        <v>1725</v>
      </c>
      <c r="E171" s="266" t="s">
        <v>1726</v>
      </c>
      <c r="F171" s="266">
        <v>4219004243</v>
      </c>
      <c r="G171" s="266" t="s">
        <v>1727</v>
      </c>
      <c r="H171" s="176">
        <v>1</v>
      </c>
      <c r="I171" s="270" t="s">
        <v>1728</v>
      </c>
      <c r="J171" s="271" t="s">
        <v>1729</v>
      </c>
      <c r="K171" s="266" t="s">
        <v>288</v>
      </c>
      <c r="L171" s="266" t="s">
        <v>1730</v>
      </c>
      <c r="M171" s="266" t="s">
        <v>288</v>
      </c>
      <c r="N171" s="266" t="s">
        <v>1730</v>
      </c>
      <c r="O171" s="270" t="s">
        <v>1728</v>
      </c>
      <c r="P171" s="272" t="s">
        <v>289</v>
      </c>
      <c r="Q171" s="266" t="s">
        <v>1269</v>
      </c>
      <c r="R171" s="266" t="s">
        <v>1680</v>
      </c>
      <c r="S171" s="266" t="s">
        <v>1681</v>
      </c>
    </row>
    <row r="172" spans="1:19" ht="45">
      <c r="A172" s="287">
        <v>165</v>
      </c>
      <c r="B172" s="262" t="s">
        <v>934</v>
      </c>
      <c r="C172" s="270" t="s">
        <v>935</v>
      </c>
      <c r="D172" s="262" t="s">
        <v>1731</v>
      </c>
      <c r="E172" s="266" t="s">
        <v>1732</v>
      </c>
      <c r="F172" s="266">
        <v>4219004268</v>
      </c>
      <c r="G172" s="266" t="s">
        <v>1733</v>
      </c>
      <c r="H172" s="176">
        <v>1</v>
      </c>
      <c r="I172" s="270" t="s">
        <v>1734</v>
      </c>
      <c r="J172" s="271" t="s">
        <v>1735</v>
      </c>
      <c r="K172" s="266" t="s">
        <v>288</v>
      </c>
      <c r="L172" s="266" t="s">
        <v>1736</v>
      </c>
      <c r="M172" s="266" t="s">
        <v>288</v>
      </c>
      <c r="N172" s="266" t="s">
        <v>1736</v>
      </c>
      <c r="O172" s="270" t="s">
        <v>1734</v>
      </c>
      <c r="P172" s="272" t="s">
        <v>289</v>
      </c>
      <c r="Q172" s="266" t="s">
        <v>1269</v>
      </c>
      <c r="R172" s="266" t="s">
        <v>1680</v>
      </c>
      <c r="S172" s="266" t="s">
        <v>1681</v>
      </c>
    </row>
    <row r="173" spans="1:19" ht="45">
      <c r="A173" s="287">
        <v>166</v>
      </c>
      <c r="B173" s="262" t="s">
        <v>934</v>
      </c>
      <c r="C173" s="270" t="s">
        <v>935</v>
      </c>
      <c r="D173" s="262" t="s">
        <v>1737</v>
      </c>
      <c r="E173" s="266" t="s">
        <v>1738</v>
      </c>
      <c r="F173" s="266">
        <v>4219004290</v>
      </c>
      <c r="G173" s="266" t="s">
        <v>1739</v>
      </c>
      <c r="H173" s="176">
        <v>1</v>
      </c>
      <c r="I173" s="270" t="s">
        <v>1740</v>
      </c>
      <c r="J173" s="271" t="s">
        <v>1741</v>
      </c>
      <c r="K173" s="266" t="s">
        <v>288</v>
      </c>
      <c r="L173" s="266" t="s">
        <v>1742</v>
      </c>
      <c r="M173" s="266" t="s">
        <v>288</v>
      </c>
      <c r="N173" s="266" t="s">
        <v>1742</v>
      </c>
      <c r="O173" s="270" t="s">
        <v>1740</v>
      </c>
      <c r="P173" s="272" t="s">
        <v>289</v>
      </c>
      <c r="Q173" s="266" t="s">
        <v>1269</v>
      </c>
      <c r="R173" s="266" t="s">
        <v>1680</v>
      </c>
      <c r="S173" s="266" t="s">
        <v>1681</v>
      </c>
    </row>
    <row r="174" spans="1:19" ht="45">
      <c r="A174" s="287">
        <v>167</v>
      </c>
      <c r="B174" s="262" t="s">
        <v>934</v>
      </c>
      <c r="C174" s="270" t="s">
        <v>935</v>
      </c>
      <c r="D174" s="262" t="s">
        <v>1743</v>
      </c>
      <c r="E174" s="266" t="s">
        <v>1744</v>
      </c>
      <c r="F174" s="266">
        <v>4219004300</v>
      </c>
      <c r="G174" s="266" t="s">
        <v>1745</v>
      </c>
      <c r="H174" s="176">
        <v>1</v>
      </c>
      <c r="I174" s="270" t="s">
        <v>1746</v>
      </c>
      <c r="J174" s="271" t="s">
        <v>1747</v>
      </c>
      <c r="K174" s="266" t="s">
        <v>288</v>
      </c>
      <c r="L174" s="266" t="s">
        <v>1748</v>
      </c>
      <c r="M174" s="266" t="s">
        <v>288</v>
      </c>
      <c r="N174" s="266" t="s">
        <v>1748</v>
      </c>
      <c r="O174" s="270" t="s">
        <v>1746</v>
      </c>
      <c r="P174" s="272" t="s">
        <v>289</v>
      </c>
      <c r="Q174" s="266" t="s">
        <v>1269</v>
      </c>
      <c r="R174" s="266" t="s">
        <v>1680</v>
      </c>
      <c r="S174" s="266" t="s">
        <v>1681</v>
      </c>
    </row>
    <row r="175" spans="1:19" ht="45">
      <c r="A175" s="287">
        <v>168</v>
      </c>
      <c r="B175" s="262" t="s">
        <v>934</v>
      </c>
      <c r="C175" s="270" t="s">
        <v>935</v>
      </c>
      <c r="D175" s="262" t="s">
        <v>1749</v>
      </c>
      <c r="E175" s="266" t="s">
        <v>1750</v>
      </c>
      <c r="F175" s="266">
        <v>4219006434</v>
      </c>
      <c r="G175" s="266" t="s">
        <v>1751</v>
      </c>
      <c r="H175" s="176">
        <v>1</v>
      </c>
      <c r="I175" s="270" t="s">
        <v>1752</v>
      </c>
      <c r="J175" s="271" t="s">
        <v>1753</v>
      </c>
      <c r="K175" s="266" t="s">
        <v>941</v>
      </c>
      <c r="L175" s="266" t="s">
        <v>1754</v>
      </c>
      <c r="M175" s="266" t="s">
        <v>941</v>
      </c>
      <c r="N175" s="266" t="s">
        <v>1754</v>
      </c>
      <c r="O175" s="270" t="s">
        <v>1752</v>
      </c>
      <c r="P175" s="272" t="s">
        <v>289</v>
      </c>
      <c r="Q175" s="266" t="s">
        <v>1269</v>
      </c>
      <c r="R175" s="266" t="s">
        <v>1680</v>
      </c>
      <c r="S175" s="266" t="s">
        <v>1681</v>
      </c>
    </row>
    <row r="176" spans="1:19" ht="45">
      <c r="A176" s="287">
        <v>169</v>
      </c>
      <c r="B176" s="262" t="s">
        <v>934</v>
      </c>
      <c r="C176" s="270" t="s">
        <v>935</v>
      </c>
      <c r="D176" s="262" t="s">
        <v>1755</v>
      </c>
      <c r="E176" s="266" t="s">
        <v>1756</v>
      </c>
      <c r="F176" s="266">
        <v>4219006498</v>
      </c>
      <c r="G176" s="266" t="s">
        <v>1757</v>
      </c>
      <c r="H176" s="176">
        <v>1</v>
      </c>
      <c r="I176" s="270" t="s">
        <v>1758</v>
      </c>
      <c r="J176" s="271" t="s">
        <v>1759</v>
      </c>
      <c r="K176" s="266" t="s">
        <v>941</v>
      </c>
      <c r="L176" s="266" t="s">
        <v>1760</v>
      </c>
      <c r="M176" s="266" t="s">
        <v>941</v>
      </c>
      <c r="N176" s="266" t="s">
        <v>1760</v>
      </c>
      <c r="O176" s="270" t="s">
        <v>1758</v>
      </c>
      <c r="P176" s="272" t="s">
        <v>289</v>
      </c>
      <c r="Q176" s="266" t="s">
        <v>1269</v>
      </c>
      <c r="R176" s="266" t="s">
        <v>1680</v>
      </c>
      <c r="S176" s="266" t="s">
        <v>1681</v>
      </c>
    </row>
    <row r="177" spans="1:19" ht="45">
      <c r="A177" s="287">
        <v>170</v>
      </c>
      <c r="B177" s="262" t="s">
        <v>934</v>
      </c>
      <c r="C177" s="270" t="s">
        <v>935</v>
      </c>
      <c r="D177" s="262" t="s">
        <v>1761</v>
      </c>
      <c r="E177" s="266" t="s">
        <v>1762</v>
      </c>
      <c r="F177" s="266">
        <v>4219006586</v>
      </c>
      <c r="G177" s="266" t="s">
        <v>1763</v>
      </c>
      <c r="H177" s="176">
        <v>1</v>
      </c>
      <c r="I177" s="270" t="s">
        <v>1764</v>
      </c>
      <c r="J177" s="271" t="s">
        <v>1765</v>
      </c>
      <c r="K177" s="266" t="s">
        <v>941</v>
      </c>
      <c r="L177" s="266" t="s">
        <v>1766</v>
      </c>
      <c r="M177" s="266" t="s">
        <v>941</v>
      </c>
      <c r="N177" s="266" t="s">
        <v>1766</v>
      </c>
      <c r="O177" s="270" t="s">
        <v>1764</v>
      </c>
      <c r="P177" s="272" t="s">
        <v>289</v>
      </c>
      <c r="Q177" s="266" t="s">
        <v>1269</v>
      </c>
      <c r="R177" s="266" t="s">
        <v>1680</v>
      </c>
      <c r="S177" s="266" t="s">
        <v>1681</v>
      </c>
    </row>
    <row r="178" spans="1:19" ht="45">
      <c r="A178" s="287">
        <v>171</v>
      </c>
      <c r="B178" s="262" t="s">
        <v>934</v>
      </c>
      <c r="C178" s="270" t="s">
        <v>935</v>
      </c>
      <c r="D178" s="262" t="s">
        <v>1767</v>
      </c>
      <c r="E178" s="266" t="s">
        <v>1768</v>
      </c>
      <c r="F178" s="266">
        <v>4219006650</v>
      </c>
      <c r="G178" s="266" t="s">
        <v>1769</v>
      </c>
      <c r="H178" s="176">
        <v>1</v>
      </c>
      <c r="I178" s="270" t="s">
        <v>1770</v>
      </c>
      <c r="J178" s="271" t="s">
        <v>1771</v>
      </c>
      <c r="K178" s="266" t="s">
        <v>941</v>
      </c>
      <c r="L178" s="266" t="s">
        <v>1772</v>
      </c>
      <c r="M178" s="266" t="s">
        <v>941</v>
      </c>
      <c r="N178" s="266" t="s">
        <v>1772</v>
      </c>
      <c r="O178" s="270" t="s">
        <v>1770</v>
      </c>
      <c r="P178" s="272" t="s">
        <v>289</v>
      </c>
      <c r="Q178" s="266" t="s">
        <v>1269</v>
      </c>
      <c r="R178" s="266" t="s">
        <v>1680</v>
      </c>
      <c r="S178" s="266" t="s">
        <v>1681</v>
      </c>
    </row>
    <row r="179" spans="1:19" ht="45">
      <c r="A179" s="287">
        <v>172</v>
      </c>
      <c r="B179" s="262" t="s">
        <v>934</v>
      </c>
      <c r="C179" s="270" t="s">
        <v>935</v>
      </c>
      <c r="D179" s="262" t="s">
        <v>1773</v>
      </c>
      <c r="E179" s="266" t="s">
        <v>1774</v>
      </c>
      <c r="F179" s="266">
        <v>4219006699</v>
      </c>
      <c r="G179" s="266" t="s">
        <v>1775</v>
      </c>
      <c r="H179" s="176">
        <v>1</v>
      </c>
      <c r="I179" s="270" t="s">
        <v>1776</v>
      </c>
      <c r="J179" s="271" t="s">
        <v>1777</v>
      </c>
      <c r="K179" s="266" t="s">
        <v>941</v>
      </c>
      <c r="L179" s="266" t="s">
        <v>1778</v>
      </c>
      <c r="M179" s="266" t="s">
        <v>941</v>
      </c>
      <c r="N179" s="266" t="s">
        <v>1778</v>
      </c>
      <c r="O179" s="270" t="s">
        <v>1776</v>
      </c>
      <c r="P179" s="272" t="s">
        <v>289</v>
      </c>
      <c r="Q179" s="266" t="s">
        <v>1269</v>
      </c>
      <c r="R179" s="266" t="s">
        <v>1680</v>
      </c>
      <c r="S179" s="266" t="s">
        <v>1681</v>
      </c>
    </row>
    <row r="180" spans="1:19" ht="45">
      <c r="A180" s="287">
        <v>173</v>
      </c>
      <c r="B180" s="262" t="s">
        <v>934</v>
      </c>
      <c r="C180" s="270" t="s">
        <v>935</v>
      </c>
      <c r="D180" s="262" t="s">
        <v>1779</v>
      </c>
      <c r="E180" s="266" t="s">
        <v>1780</v>
      </c>
      <c r="F180" s="266">
        <v>4219006723</v>
      </c>
      <c r="G180" s="266" t="s">
        <v>1781</v>
      </c>
      <c r="H180" s="176">
        <v>1</v>
      </c>
      <c r="I180" s="270" t="s">
        <v>1782</v>
      </c>
      <c r="J180" s="271" t="s">
        <v>1783</v>
      </c>
      <c r="K180" s="266" t="s">
        <v>941</v>
      </c>
      <c r="L180" s="266" t="s">
        <v>1784</v>
      </c>
      <c r="M180" s="266" t="s">
        <v>941</v>
      </c>
      <c r="N180" s="266" t="s">
        <v>1784</v>
      </c>
      <c r="O180" s="270" t="s">
        <v>1782</v>
      </c>
      <c r="P180" s="272" t="s">
        <v>289</v>
      </c>
      <c r="Q180" s="266" t="s">
        <v>1269</v>
      </c>
      <c r="R180" s="266" t="s">
        <v>1680</v>
      </c>
      <c r="S180" s="266" t="s">
        <v>1681</v>
      </c>
    </row>
    <row r="181" spans="1:19" ht="45">
      <c r="A181" s="287">
        <v>174</v>
      </c>
      <c r="B181" s="262" t="s">
        <v>934</v>
      </c>
      <c r="C181" s="270" t="s">
        <v>935</v>
      </c>
      <c r="D181" s="262" t="s">
        <v>1785</v>
      </c>
      <c r="E181" s="266" t="s">
        <v>1786</v>
      </c>
      <c r="F181" s="266">
        <v>4219006748</v>
      </c>
      <c r="G181" s="266" t="s">
        <v>1787</v>
      </c>
      <c r="H181" s="176">
        <v>1</v>
      </c>
      <c r="I181" s="270" t="s">
        <v>1788</v>
      </c>
      <c r="J181" s="271" t="s">
        <v>1789</v>
      </c>
      <c r="K181" s="266" t="s">
        <v>941</v>
      </c>
      <c r="L181" s="266" t="s">
        <v>1790</v>
      </c>
      <c r="M181" s="266" t="s">
        <v>941</v>
      </c>
      <c r="N181" s="266" t="s">
        <v>1790</v>
      </c>
      <c r="O181" s="270" t="s">
        <v>1788</v>
      </c>
      <c r="P181" s="272" t="s">
        <v>289</v>
      </c>
      <c r="Q181" s="266" t="s">
        <v>1269</v>
      </c>
      <c r="R181" s="266" t="s">
        <v>1680</v>
      </c>
      <c r="S181" s="266" t="s">
        <v>1681</v>
      </c>
    </row>
    <row r="182" spans="1:19" ht="45">
      <c r="A182" s="287">
        <v>175</v>
      </c>
      <c r="B182" s="262" t="s">
        <v>934</v>
      </c>
      <c r="C182" s="270" t="s">
        <v>935</v>
      </c>
      <c r="D182" s="262" t="s">
        <v>1791</v>
      </c>
      <c r="E182" s="266" t="s">
        <v>1792</v>
      </c>
      <c r="F182" s="266">
        <v>4219006635</v>
      </c>
      <c r="G182" s="266" t="s">
        <v>1793</v>
      </c>
      <c r="H182" s="176">
        <v>1</v>
      </c>
      <c r="I182" s="270" t="s">
        <v>1794</v>
      </c>
      <c r="J182" s="271" t="s">
        <v>1795</v>
      </c>
      <c r="K182" s="266" t="s">
        <v>941</v>
      </c>
      <c r="L182" s="266" t="s">
        <v>1796</v>
      </c>
      <c r="M182" s="266" t="s">
        <v>941</v>
      </c>
      <c r="N182" s="266" t="s">
        <v>1796</v>
      </c>
      <c r="O182" s="270" t="s">
        <v>1794</v>
      </c>
      <c r="P182" s="272" t="s">
        <v>289</v>
      </c>
      <c r="Q182" s="266" t="s">
        <v>1269</v>
      </c>
      <c r="R182" s="266" t="s">
        <v>1680</v>
      </c>
      <c r="S182" s="266" t="s">
        <v>1681</v>
      </c>
    </row>
    <row r="183" spans="1:19" ht="45">
      <c r="A183" s="287">
        <v>176</v>
      </c>
      <c r="B183" s="262" t="s">
        <v>934</v>
      </c>
      <c r="C183" s="270" t="s">
        <v>935</v>
      </c>
      <c r="D183" s="262" t="s">
        <v>1797</v>
      </c>
      <c r="E183" s="266" t="s">
        <v>1798</v>
      </c>
      <c r="F183" s="266">
        <v>4219007283</v>
      </c>
      <c r="G183" s="266" t="s">
        <v>1799</v>
      </c>
      <c r="H183" s="176">
        <v>1</v>
      </c>
      <c r="I183" s="270" t="s">
        <v>1800</v>
      </c>
      <c r="J183" s="271" t="s">
        <v>1801</v>
      </c>
      <c r="K183" s="266" t="s">
        <v>941</v>
      </c>
      <c r="L183" s="266" t="s">
        <v>1802</v>
      </c>
      <c r="M183" s="266" t="s">
        <v>941</v>
      </c>
      <c r="N183" s="266" t="s">
        <v>1802</v>
      </c>
      <c r="O183" s="270" t="s">
        <v>1800</v>
      </c>
      <c r="P183" s="272" t="s">
        <v>289</v>
      </c>
      <c r="Q183" s="266" t="s">
        <v>1269</v>
      </c>
      <c r="R183" s="266" t="s">
        <v>1680</v>
      </c>
      <c r="S183" s="266" t="s">
        <v>1681</v>
      </c>
    </row>
    <row r="184" spans="1:19" ht="45">
      <c r="A184" s="287">
        <v>177</v>
      </c>
      <c r="B184" s="262" t="s">
        <v>934</v>
      </c>
      <c r="C184" s="270" t="s">
        <v>935</v>
      </c>
      <c r="D184" s="262" t="s">
        <v>1803</v>
      </c>
      <c r="E184" s="266" t="s">
        <v>1804</v>
      </c>
      <c r="F184" s="266">
        <v>4219007300</v>
      </c>
      <c r="G184" s="266" t="s">
        <v>1805</v>
      </c>
      <c r="H184" s="176">
        <v>1</v>
      </c>
      <c r="I184" s="270" t="s">
        <v>1806</v>
      </c>
      <c r="J184" s="271" t="s">
        <v>1807</v>
      </c>
      <c r="K184" s="266" t="s">
        <v>941</v>
      </c>
      <c r="L184" s="266" t="s">
        <v>1808</v>
      </c>
      <c r="M184" s="266" t="s">
        <v>941</v>
      </c>
      <c r="N184" s="266" t="s">
        <v>1808</v>
      </c>
      <c r="O184" s="270" t="s">
        <v>1806</v>
      </c>
      <c r="P184" s="272" t="s">
        <v>289</v>
      </c>
      <c r="Q184" s="266" t="s">
        <v>1269</v>
      </c>
      <c r="R184" s="266" t="s">
        <v>1680</v>
      </c>
      <c r="S184" s="266" t="s">
        <v>1681</v>
      </c>
    </row>
    <row r="185" spans="1:19" ht="45">
      <c r="A185" s="287">
        <v>178</v>
      </c>
      <c r="B185" s="262" t="s">
        <v>934</v>
      </c>
      <c r="C185" s="270" t="s">
        <v>935</v>
      </c>
      <c r="D185" s="262" t="s">
        <v>1809</v>
      </c>
      <c r="E185" s="266" t="s">
        <v>1810</v>
      </c>
      <c r="F185" s="266">
        <v>4219007325</v>
      </c>
      <c r="G185" s="266" t="s">
        <v>1811</v>
      </c>
      <c r="H185" s="176">
        <v>1</v>
      </c>
      <c r="I185" s="270" t="s">
        <v>1812</v>
      </c>
      <c r="J185" s="271" t="s">
        <v>1813</v>
      </c>
      <c r="K185" s="266" t="s">
        <v>941</v>
      </c>
      <c r="L185" s="266" t="s">
        <v>1814</v>
      </c>
      <c r="M185" s="266" t="s">
        <v>941</v>
      </c>
      <c r="N185" s="266" t="s">
        <v>1814</v>
      </c>
      <c r="O185" s="270" t="s">
        <v>1812</v>
      </c>
      <c r="P185" s="272" t="s">
        <v>289</v>
      </c>
      <c r="Q185" s="266" t="s">
        <v>1269</v>
      </c>
      <c r="R185" s="266" t="s">
        <v>1680</v>
      </c>
      <c r="S185" s="266" t="s">
        <v>1681</v>
      </c>
    </row>
    <row r="186" spans="1:19" ht="45">
      <c r="A186" s="287">
        <v>179</v>
      </c>
      <c r="B186" s="262" t="s">
        <v>934</v>
      </c>
      <c r="C186" s="270" t="s">
        <v>935</v>
      </c>
      <c r="D186" s="262" t="s">
        <v>1815</v>
      </c>
      <c r="E186" s="266" t="s">
        <v>1816</v>
      </c>
      <c r="F186" s="266">
        <v>4219007406</v>
      </c>
      <c r="G186" s="266" t="s">
        <v>1817</v>
      </c>
      <c r="H186" s="176">
        <v>1</v>
      </c>
      <c r="I186" s="270" t="s">
        <v>1818</v>
      </c>
      <c r="J186" s="271" t="s">
        <v>1819</v>
      </c>
      <c r="K186" s="266" t="s">
        <v>941</v>
      </c>
      <c r="L186" s="266" t="s">
        <v>1820</v>
      </c>
      <c r="M186" s="266" t="s">
        <v>941</v>
      </c>
      <c r="N186" s="266" t="s">
        <v>1820</v>
      </c>
      <c r="O186" s="270" t="s">
        <v>1818</v>
      </c>
      <c r="P186" s="272" t="s">
        <v>289</v>
      </c>
      <c r="Q186" s="266" t="s">
        <v>1269</v>
      </c>
      <c r="R186" s="266" t="s">
        <v>1680</v>
      </c>
      <c r="S186" s="266" t="s">
        <v>1681</v>
      </c>
    </row>
    <row r="187" spans="1:19" ht="45">
      <c r="A187" s="287">
        <v>180</v>
      </c>
      <c r="B187" s="262" t="s">
        <v>934</v>
      </c>
      <c r="C187" s="270" t="s">
        <v>935</v>
      </c>
      <c r="D187" s="262" t="s">
        <v>1821</v>
      </c>
      <c r="E187" s="266" t="s">
        <v>1822</v>
      </c>
      <c r="F187" s="266">
        <v>4219007420</v>
      </c>
      <c r="G187" s="266" t="s">
        <v>1823</v>
      </c>
      <c r="H187" s="176">
        <v>1</v>
      </c>
      <c r="I187" s="270" t="s">
        <v>1824</v>
      </c>
      <c r="J187" s="271" t="s">
        <v>1825</v>
      </c>
      <c r="K187" s="266" t="s">
        <v>941</v>
      </c>
      <c r="L187" s="266" t="s">
        <v>1826</v>
      </c>
      <c r="M187" s="266" t="s">
        <v>941</v>
      </c>
      <c r="N187" s="266" t="s">
        <v>1826</v>
      </c>
      <c r="O187" s="270" t="s">
        <v>1824</v>
      </c>
      <c r="P187" s="272" t="s">
        <v>289</v>
      </c>
      <c r="Q187" s="266" t="s">
        <v>1269</v>
      </c>
      <c r="R187" s="266" t="s">
        <v>1680</v>
      </c>
      <c r="S187" s="266" t="s">
        <v>1681</v>
      </c>
    </row>
    <row r="188" spans="1:19" ht="45">
      <c r="A188" s="287">
        <v>181</v>
      </c>
      <c r="B188" s="262" t="s">
        <v>934</v>
      </c>
      <c r="C188" s="270" t="s">
        <v>935</v>
      </c>
      <c r="D188" s="262" t="s">
        <v>1827</v>
      </c>
      <c r="E188" s="266" t="s">
        <v>1828</v>
      </c>
      <c r="F188" s="266">
        <v>4221011858</v>
      </c>
      <c r="G188" s="266" t="s">
        <v>1829</v>
      </c>
      <c r="H188" s="176">
        <v>1</v>
      </c>
      <c r="I188" s="270" t="s">
        <v>1830</v>
      </c>
      <c r="J188" s="271" t="s">
        <v>1831</v>
      </c>
      <c r="K188" s="266" t="s">
        <v>941</v>
      </c>
      <c r="L188" s="266" t="s">
        <v>1832</v>
      </c>
      <c r="M188" s="266" t="s">
        <v>941</v>
      </c>
      <c r="N188" s="266" t="s">
        <v>1832</v>
      </c>
      <c r="O188" s="270" t="s">
        <v>1830</v>
      </c>
      <c r="P188" s="272" t="s">
        <v>289</v>
      </c>
      <c r="Q188" s="266" t="s">
        <v>1269</v>
      </c>
      <c r="R188" s="266" t="s">
        <v>1680</v>
      </c>
      <c r="S188" s="266" t="s">
        <v>1681</v>
      </c>
    </row>
    <row r="189" spans="1:19" ht="45">
      <c r="A189" s="287">
        <v>182</v>
      </c>
      <c r="B189" s="262" t="s">
        <v>934</v>
      </c>
      <c r="C189" s="270" t="s">
        <v>935</v>
      </c>
      <c r="D189" s="262" t="s">
        <v>1833</v>
      </c>
      <c r="E189" s="266" t="s">
        <v>1834</v>
      </c>
      <c r="F189" s="266">
        <v>4253017901</v>
      </c>
      <c r="G189" s="266" t="s">
        <v>1835</v>
      </c>
      <c r="H189" s="176">
        <v>1</v>
      </c>
      <c r="I189" s="270" t="s">
        <v>1836</v>
      </c>
      <c r="J189" s="271" t="s">
        <v>1837</v>
      </c>
      <c r="K189" s="266" t="s">
        <v>941</v>
      </c>
      <c r="L189" s="266" t="s">
        <v>1838</v>
      </c>
      <c r="M189" s="266" t="s">
        <v>941</v>
      </c>
      <c r="N189" s="266" t="s">
        <v>1838</v>
      </c>
      <c r="O189" s="270" t="s">
        <v>1836</v>
      </c>
      <c r="P189" s="272" t="s">
        <v>289</v>
      </c>
      <c r="Q189" s="266" t="s">
        <v>1269</v>
      </c>
      <c r="R189" s="266" t="s">
        <v>1680</v>
      </c>
      <c r="S189" s="266" t="s">
        <v>1681</v>
      </c>
    </row>
    <row r="190" spans="1:19" ht="33.75">
      <c r="A190" s="287">
        <v>183</v>
      </c>
      <c r="B190" s="262" t="s">
        <v>934</v>
      </c>
      <c r="C190" s="270" t="s">
        <v>935</v>
      </c>
      <c r="D190" s="262" t="s">
        <v>1839</v>
      </c>
      <c r="E190" s="266" t="s">
        <v>1840</v>
      </c>
      <c r="F190" s="266">
        <v>4221024871</v>
      </c>
      <c r="G190" s="273" t="s">
        <v>1841</v>
      </c>
      <c r="H190" s="176">
        <v>1</v>
      </c>
      <c r="I190" s="270" t="s">
        <v>1842</v>
      </c>
      <c r="J190" s="271" t="s">
        <v>1843</v>
      </c>
      <c r="K190" s="266" t="s">
        <v>941</v>
      </c>
      <c r="L190" s="266" t="s">
        <v>1844</v>
      </c>
      <c r="M190" s="266" t="s">
        <v>941</v>
      </c>
      <c r="N190" s="266" t="s">
        <v>1844</v>
      </c>
      <c r="O190" s="270" t="s">
        <v>1842</v>
      </c>
      <c r="P190" s="266" t="s">
        <v>290</v>
      </c>
      <c r="Q190" s="266" t="s">
        <v>697</v>
      </c>
      <c r="R190" s="266"/>
      <c r="S190" s="266" t="s">
        <v>1681</v>
      </c>
    </row>
    <row r="191" spans="1:19" ht="45">
      <c r="A191" s="287">
        <v>184</v>
      </c>
      <c r="B191" s="262" t="s">
        <v>934</v>
      </c>
      <c r="C191" s="270" t="s">
        <v>935</v>
      </c>
      <c r="D191" s="262" t="s">
        <v>1845</v>
      </c>
      <c r="E191" s="266" t="s">
        <v>1846</v>
      </c>
      <c r="F191" s="266">
        <v>4219007710</v>
      </c>
      <c r="G191" s="266" t="s">
        <v>1847</v>
      </c>
      <c r="H191" s="176">
        <v>1</v>
      </c>
      <c r="I191" s="270" t="s">
        <v>1848</v>
      </c>
      <c r="J191" s="266" t="s">
        <v>1849</v>
      </c>
      <c r="K191" s="266" t="s">
        <v>941</v>
      </c>
      <c r="L191" s="266" t="s">
        <v>1850</v>
      </c>
      <c r="M191" s="266" t="s">
        <v>941</v>
      </c>
      <c r="N191" s="266" t="s">
        <v>1850</v>
      </c>
      <c r="O191" s="270" t="s">
        <v>1848</v>
      </c>
      <c r="P191" s="266" t="s">
        <v>290</v>
      </c>
      <c r="Q191" s="266" t="s">
        <v>697</v>
      </c>
      <c r="R191" s="266"/>
      <c r="S191" s="266" t="s">
        <v>1681</v>
      </c>
    </row>
    <row r="192" spans="1:19" ht="45">
      <c r="A192" s="287">
        <v>185</v>
      </c>
      <c r="B192" s="262" t="s">
        <v>934</v>
      </c>
      <c r="C192" s="270" t="s">
        <v>935</v>
      </c>
      <c r="D192" s="262" t="s">
        <v>1851</v>
      </c>
      <c r="E192" s="266" t="s">
        <v>1852</v>
      </c>
      <c r="F192" s="266">
        <v>4219004170</v>
      </c>
      <c r="G192" s="266" t="s">
        <v>1853</v>
      </c>
      <c r="H192" s="176">
        <v>1</v>
      </c>
      <c r="I192" s="270" t="s">
        <v>1854</v>
      </c>
      <c r="J192" s="271" t="s">
        <v>1855</v>
      </c>
      <c r="K192" s="266" t="s">
        <v>288</v>
      </c>
      <c r="L192" s="266" t="s">
        <v>1856</v>
      </c>
      <c r="M192" s="266" t="s">
        <v>288</v>
      </c>
      <c r="N192" s="266" t="s">
        <v>1856</v>
      </c>
      <c r="O192" s="270" t="s">
        <v>1854</v>
      </c>
      <c r="P192" s="266" t="s">
        <v>290</v>
      </c>
      <c r="Q192" s="266" t="s">
        <v>697</v>
      </c>
      <c r="R192" s="266"/>
      <c r="S192" s="266" t="s">
        <v>1681</v>
      </c>
    </row>
    <row r="193" spans="1:19" ht="45">
      <c r="A193" s="287">
        <v>186</v>
      </c>
      <c r="B193" s="262" t="s">
        <v>934</v>
      </c>
      <c r="C193" s="270" t="s">
        <v>935</v>
      </c>
      <c r="D193" s="262" t="s">
        <v>1857</v>
      </c>
      <c r="E193" s="266" t="s">
        <v>1858</v>
      </c>
      <c r="F193" s="266">
        <v>4221020073</v>
      </c>
      <c r="G193" s="266" t="s">
        <v>1859</v>
      </c>
      <c r="H193" s="176">
        <v>1</v>
      </c>
      <c r="I193" s="270" t="s">
        <v>1860</v>
      </c>
      <c r="J193" s="271" t="s">
        <v>1861</v>
      </c>
      <c r="K193" s="266" t="s">
        <v>288</v>
      </c>
      <c r="L193" s="266" t="s">
        <v>1862</v>
      </c>
      <c r="M193" s="266" t="s">
        <v>288</v>
      </c>
      <c r="N193" s="266" t="s">
        <v>1862</v>
      </c>
      <c r="O193" s="270" t="s">
        <v>1860</v>
      </c>
      <c r="P193" s="266" t="s">
        <v>290</v>
      </c>
      <c r="Q193" s="266" t="s">
        <v>697</v>
      </c>
      <c r="R193" s="266"/>
      <c r="S193" s="266" t="s">
        <v>1681</v>
      </c>
    </row>
    <row r="194" spans="1:19" ht="45">
      <c r="A194" s="287">
        <v>187</v>
      </c>
      <c r="B194" s="262" t="s">
        <v>934</v>
      </c>
      <c r="C194" s="270" t="s">
        <v>935</v>
      </c>
      <c r="D194" s="262" t="s">
        <v>1863</v>
      </c>
      <c r="E194" s="266" t="s">
        <v>1864</v>
      </c>
      <c r="F194" s="266">
        <v>4221030071</v>
      </c>
      <c r="G194" s="266" t="s">
        <v>1865</v>
      </c>
      <c r="H194" s="176">
        <v>1</v>
      </c>
      <c r="I194" s="270" t="s">
        <v>1866</v>
      </c>
      <c r="J194" s="271" t="s">
        <v>1867</v>
      </c>
      <c r="K194" s="266" t="s">
        <v>288</v>
      </c>
      <c r="L194" s="266" t="s">
        <v>1868</v>
      </c>
      <c r="M194" s="266" t="s">
        <v>288</v>
      </c>
      <c r="N194" s="266" t="s">
        <v>1868</v>
      </c>
      <c r="O194" s="270" t="s">
        <v>1866</v>
      </c>
      <c r="P194" s="266" t="s">
        <v>290</v>
      </c>
      <c r="Q194" s="266" t="s">
        <v>697</v>
      </c>
      <c r="R194" s="266"/>
      <c r="S194" s="266" t="s">
        <v>1681</v>
      </c>
    </row>
    <row r="195" spans="1:19" ht="45">
      <c r="A195" s="287">
        <v>188</v>
      </c>
      <c r="B195" s="262" t="s">
        <v>934</v>
      </c>
      <c r="C195" s="270" t="s">
        <v>935</v>
      </c>
      <c r="D195" s="266" t="s">
        <v>1869</v>
      </c>
      <c r="E195" s="266" t="s">
        <v>1870</v>
      </c>
      <c r="F195" s="266">
        <v>4221002638</v>
      </c>
      <c r="G195" s="266" t="s">
        <v>1871</v>
      </c>
      <c r="H195" s="176">
        <v>1</v>
      </c>
      <c r="I195" s="266" t="s">
        <v>1872</v>
      </c>
      <c r="J195" s="266" t="s">
        <v>1873</v>
      </c>
      <c r="K195" s="266" t="s">
        <v>284</v>
      </c>
      <c r="L195" s="266" t="s">
        <v>1874</v>
      </c>
      <c r="M195" s="266" t="s">
        <v>284</v>
      </c>
      <c r="N195" s="266" t="s">
        <v>1874</v>
      </c>
      <c r="O195" s="266" t="s">
        <v>1872</v>
      </c>
      <c r="P195" s="266" t="s">
        <v>1875</v>
      </c>
      <c r="Q195" s="266" t="s">
        <v>1876</v>
      </c>
      <c r="R195" s="266" t="s">
        <v>270</v>
      </c>
      <c r="S195" s="266" t="s">
        <v>1681</v>
      </c>
    </row>
    <row r="196" spans="1:19" ht="45">
      <c r="A196" s="287">
        <v>189</v>
      </c>
      <c r="B196" s="262" t="s">
        <v>934</v>
      </c>
      <c r="C196" s="270" t="s">
        <v>935</v>
      </c>
      <c r="D196" s="262" t="s">
        <v>1877</v>
      </c>
      <c r="E196" s="262" t="s">
        <v>1878</v>
      </c>
      <c r="F196" s="266">
        <v>4221002701</v>
      </c>
      <c r="G196" s="266" t="s">
        <v>1879</v>
      </c>
      <c r="H196" s="176">
        <v>1</v>
      </c>
      <c r="I196" s="266" t="s">
        <v>1880</v>
      </c>
      <c r="J196" s="266" t="s">
        <v>1881</v>
      </c>
      <c r="K196" s="266" t="s">
        <v>284</v>
      </c>
      <c r="L196" s="266" t="s">
        <v>1882</v>
      </c>
      <c r="M196" s="266" t="s">
        <v>284</v>
      </c>
      <c r="N196" s="266" t="s">
        <v>1882</v>
      </c>
      <c r="O196" s="266" t="s">
        <v>1880</v>
      </c>
      <c r="P196" s="266" t="s">
        <v>1883</v>
      </c>
      <c r="Q196" s="266" t="s">
        <v>355</v>
      </c>
      <c r="R196" s="266" t="s">
        <v>270</v>
      </c>
      <c r="S196" s="266" t="s">
        <v>1681</v>
      </c>
    </row>
    <row r="197" spans="1:19" ht="45">
      <c r="A197" s="287">
        <v>190</v>
      </c>
      <c r="B197" s="262" t="s">
        <v>934</v>
      </c>
      <c r="C197" s="270" t="s">
        <v>935</v>
      </c>
      <c r="D197" s="262" t="s">
        <v>1884</v>
      </c>
      <c r="E197" s="262" t="s">
        <v>1885</v>
      </c>
      <c r="F197" s="266">
        <v>4221002691</v>
      </c>
      <c r="G197" s="266" t="s">
        <v>1886</v>
      </c>
      <c r="H197" s="176">
        <v>1</v>
      </c>
      <c r="I197" s="266" t="s">
        <v>1887</v>
      </c>
      <c r="J197" s="266" t="s">
        <v>1888</v>
      </c>
      <c r="K197" s="266" t="s">
        <v>284</v>
      </c>
      <c r="L197" s="266" t="s">
        <v>1889</v>
      </c>
      <c r="M197" s="266" t="s">
        <v>284</v>
      </c>
      <c r="N197" s="266" t="s">
        <v>1889</v>
      </c>
      <c r="O197" s="266" t="s">
        <v>1887</v>
      </c>
      <c r="P197" s="266" t="s">
        <v>1883</v>
      </c>
      <c r="Q197" s="266" t="s">
        <v>355</v>
      </c>
      <c r="R197" s="266" t="s">
        <v>270</v>
      </c>
      <c r="S197" s="266" t="s">
        <v>1681</v>
      </c>
    </row>
    <row r="198" spans="1:19" ht="45">
      <c r="A198" s="287">
        <v>191</v>
      </c>
      <c r="B198" s="262" t="s">
        <v>934</v>
      </c>
      <c r="C198" s="270" t="s">
        <v>935</v>
      </c>
      <c r="D198" s="266" t="s">
        <v>1890</v>
      </c>
      <c r="E198" s="266" t="s">
        <v>1891</v>
      </c>
      <c r="F198" s="266">
        <v>4221003536</v>
      </c>
      <c r="G198" s="266" t="s">
        <v>1892</v>
      </c>
      <c r="H198" s="176">
        <v>1</v>
      </c>
      <c r="I198" s="266" t="s">
        <v>1893</v>
      </c>
      <c r="J198" s="266" t="s">
        <v>1894</v>
      </c>
      <c r="K198" s="266" t="s">
        <v>284</v>
      </c>
      <c r="L198" s="266" t="s">
        <v>1895</v>
      </c>
      <c r="M198" s="266" t="s">
        <v>284</v>
      </c>
      <c r="N198" s="266" t="s">
        <v>1895</v>
      </c>
      <c r="O198" s="266" t="s">
        <v>1893</v>
      </c>
      <c r="P198" s="266" t="s">
        <v>1883</v>
      </c>
      <c r="Q198" s="266" t="s">
        <v>355</v>
      </c>
      <c r="R198" s="266" t="s">
        <v>270</v>
      </c>
      <c r="S198" s="266" t="s">
        <v>1681</v>
      </c>
    </row>
    <row r="199" spans="1:19" ht="45">
      <c r="A199" s="287">
        <v>192</v>
      </c>
      <c r="B199" s="262" t="s">
        <v>934</v>
      </c>
      <c r="C199" s="270" t="s">
        <v>935</v>
      </c>
      <c r="D199" s="262" t="s">
        <v>1896</v>
      </c>
      <c r="E199" s="262" t="s">
        <v>1897</v>
      </c>
      <c r="F199" s="266">
        <v>4221002677</v>
      </c>
      <c r="G199" s="266" t="s">
        <v>1898</v>
      </c>
      <c r="H199" s="176">
        <v>1</v>
      </c>
      <c r="I199" s="266" t="s">
        <v>1899</v>
      </c>
      <c r="J199" s="266" t="s">
        <v>1900</v>
      </c>
      <c r="K199" s="266" t="s">
        <v>284</v>
      </c>
      <c r="L199" s="266" t="s">
        <v>1901</v>
      </c>
      <c r="M199" s="266" t="s">
        <v>284</v>
      </c>
      <c r="N199" s="266" t="s">
        <v>1901</v>
      </c>
      <c r="O199" s="266" t="s">
        <v>1899</v>
      </c>
      <c r="P199" s="266" t="s">
        <v>1883</v>
      </c>
      <c r="Q199" s="266" t="s">
        <v>355</v>
      </c>
      <c r="R199" s="266" t="s">
        <v>270</v>
      </c>
      <c r="S199" s="266" t="s">
        <v>1681</v>
      </c>
    </row>
    <row r="200" spans="1:19" ht="45">
      <c r="A200" s="287">
        <v>193</v>
      </c>
      <c r="B200" s="262" t="s">
        <v>934</v>
      </c>
      <c r="C200" s="270" t="s">
        <v>935</v>
      </c>
      <c r="D200" s="266" t="s">
        <v>1902</v>
      </c>
      <c r="E200" s="266" t="s">
        <v>1903</v>
      </c>
      <c r="F200" s="266">
        <v>4221002652</v>
      </c>
      <c r="G200" s="266" t="s">
        <v>1904</v>
      </c>
      <c r="H200" s="176">
        <v>1</v>
      </c>
      <c r="I200" s="266" t="s">
        <v>1905</v>
      </c>
      <c r="J200" s="266" t="s">
        <v>1906</v>
      </c>
      <c r="K200" s="266" t="s">
        <v>284</v>
      </c>
      <c r="L200" s="266" t="s">
        <v>1907</v>
      </c>
      <c r="M200" s="266" t="s">
        <v>284</v>
      </c>
      <c r="N200" s="266" t="s">
        <v>1907</v>
      </c>
      <c r="O200" s="266" t="s">
        <v>1905</v>
      </c>
      <c r="P200" s="266" t="s">
        <v>1883</v>
      </c>
      <c r="Q200" s="266" t="s">
        <v>355</v>
      </c>
      <c r="R200" s="266" t="s">
        <v>270</v>
      </c>
      <c r="S200" s="266" t="s">
        <v>1681</v>
      </c>
    </row>
    <row r="201" spans="1:19" ht="45">
      <c r="A201" s="287">
        <v>194</v>
      </c>
      <c r="B201" s="262" t="s">
        <v>934</v>
      </c>
      <c r="C201" s="270" t="s">
        <v>935</v>
      </c>
      <c r="D201" s="266" t="s">
        <v>1908</v>
      </c>
      <c r="E201" s="266" t="s">
        <v>1909</v>
      </c>
      <c r="F201" s="266">
        <v>4221024857</v>
      </c>
      <c r="G201" s="266" t="s">
        <v>1910</v>
      </c>
      <c r="H201" s="176">
        <v>1</v>
      </c>
      <c r="I201" s="266" t="s">
        <v>1911</v>
      </c>
      <c r="J201" s="266" t="s">
        <v>1912</v>
      </c>
      <c r="K201" s="266" t="s">
        <v>1913</v>
      </c>
      <c r="L201" s="266" t="s">
        <v>1914</v>
      </c>
      <c r="M201" s="266" t="s">
        <v>1913</v>
      </c>
      <c r="N201" s="266" t="s">
        <v>1914</v>
      </c>
      <c r="O201" s="266" t="s">
        <v>1911</v>
      </c>
      <c r="P201" s="266" t="s">
        <v>1875</v>
      </c>
      <c r="Q201" s="266" t="s">
        <v>1876</v>
      </c>
      <c r="R201" s="266" t="s">
        <v>270</v>
      </c>
      <c r="S201" s="266" t="s">
        <v>1681</v>
      </c>
    </row>
    <row r="202" spans="1:19" ht="45">
      <c r="A202" s="287">
        <v>195</v>
      </c>
      <c r="B202" s="262" t="s">
        <v>934</v>
      </c>
      <c r="C202" s="270" t="s">
        <v>935</v>
      </c>
      <c r="D202" s="262" t="s">
        <v>1915</v>
      </c>
      <c r="E202" s="262" t="s">
        <v>1916</v>
      </c>
      <c r="F202" s="266">
        <v>4221011801</v>
      </c>
      <c r="G202" s="266" t="s">
        <v>1917</v>
      </c>
      <c r="H202" s="176">
        <v>1</v>
      </c>
      <c r="I202" s="266" t="s">
        <v>1918</v>
      </c>
      <c r="J202" s="274" t="s">
        <v>1919</v>
      </c>
      <c r="K202" s="266" t="s">
        <v>1913</v>
      </c>
      <c r="L202" s="266" t="s">
        <v>1920</v>
      </c>
      <c r="M202" s="266" t="s">
        <v>1913</v>
      </c>
      <c r="N202" s="266" t="s">
        <v>1920</v>
      </c>
      <c r="O202" s="266" t="s">
        <v>1918</v>
      </c>
      <c r="P202" s="266" t="s">
        <v>1883</v>
      </c>
      <c r="Q202" s="266" t="s">
        <v>355</v>
      </c>
      <c r="R202" s="266" t="s">
        <v>270</v>
      </c>
      <c r="S202" s="266" t="s">
        <v>1681</v>
      </c>
    </row>
    <row r="203" spans="1:19" ht="45">
      <c r="A203" s="287">
        <v>196</v>
      </c>
      <c r="B203" s="262" t="s">
        <v>934</v>
      </c>
      <c r="C203" s="270" t="s">
        <v>935</v>
      </c>
      <c r="D203" s="262" t="s">
        <v>1921</v>
      </c>
      <c r="E203" s="262" t="s">
        <v>1922</v>
      </c>
      <c r="F203" s="266">
        <v>4221011819</v>
      </c>
      <c r="G203" s="266" t="s">
        <v>1923</v>
      </c>
      <c r="H203" s="176">
        <v>1</v>
      </c>
      <c r="I203" s="266" t="s">
        <v>1924</v>
      </c>
      <c r="J203" s="266" t="s">
        <v>1925</v>
      </c>
      <c r="K203" s="266" t="s">
        <v>1913</v>
      </c>
      <c r="L203" s="266" t="s">
        <v>1926</v>
      </c>
      <c r="M203" s="266" t="s">
        <v>1913</v>
      </c>
      <c r="N203" s="266" t="s">
        <v>1926</v>
      </c>
      <c r="O203" s="266" t="s">
        <v>1924</v>
      </c>
      <c r="P203" s="266" t="s">
        <v>1875</v>
      </c>
      <c r="Q203" s="266" t="s">
        <v>1876</v>
      </c>
      <c r="R203" s="266" t="s">
        <v>270</v>
      </c>
      <c r="S203" s="266" t="s">
        <v>1681</v>
      </c>
    </row>
    <row r="204" spans="1:19" ht="45">
      <c r="A204" s="287">
        <v>197</v>
      </c>
      <c r="B204" s="262" t="s">
        <v>934</v>
      </c>
      <c r="C204" s="270" t="s">
        <v>935</v>
      </c>
      <c r="D204" s="262" t="s">
        <v>1927</v>
      </c>
      <c r="E204" s="262" t="s">
        <v>1928</v>
      </c>
      <c r="F204" s="266">
        <v>4221008090</v>
      </c>
      <c r="G204" s="266" t="s">
        <v>1929</v>
      </c>
      <c r="H204" s="176">
        <v>1</v>
      </c>
      <c r="I204" s="266" t="s">
        <v>1930</v>
      </c>
      <c r="J204" s="266" t="s">
        <v>1931</v>
      </c>
      <c r="K204" s="266" t="s">
        <v>1913</v>
      </c>
      <c r="L204" s="266" t="s">
        <v>1932</v>
      </c>
      <c r="M204" s="266" t="s">
        <v>1913</v>
      </c>
      <c r="N204" s="266" t="s">
        <v>1932</v>
      </c>
      <c r="O204" s="266" t="s">
        <v>1930</v>
      </c>
      <c r="P204" s="266" t="s">
        <v>1933</v>
      </c>
      <c r="Q204" s="266" t="s">
        <v>1876</v>
      </c>
      <c r="R204" s="266" t="s">
        <v>270</v>
      </c>
      <c r="S204" s="266" t="s">
        <v>1681</v>
      </c>
    </row>
    <row r="205" spans="1:19" ht="56.25">
      <c r="A205" s="287">
        <v>198</v>
      </c>
      <c r="B205" s="262" t="s">
        <v>934</v>
      </c>
      <c r="C205" s="270" t="s">
        <v>935</v>
      </c>
      <c r="D205" s="262" t="s">
        <v>1934</v>
      </c>
      <c r="E205" s="262" t="s">
        <v>1935</v>
      </c>
      <c r="F205" s="266">
        <v>4221007989</v>
      </c>
      <c r="G205" s="266" t="s">
        <v>1936</v>
      </c>
      <c r="H205" s="176">
        <v>1</v>
      </c>
      <c r="I205" s="266" t="s">
        <v>1937</v>
      </c>
      <c r="J205" s="266" t="s">
        <v>1938</v>
      </c>
      <c r="K205" s="266" t="s">
        <v>1913</v>
      </c>
      <c r="L205" s="266" t="s">
        <v>1939</v>
      </c>
      <c r="M205" s="266" t="s">
        <v>1913</v>
      </c>
      <c r="N205" s="266" t="s">
        <v>1939</v>
      </c>
      <c r="O205" s="266" t="s">
        <v>1937</v>
      </c>
      <c r="P205" s="266" t="s">
        <v>1875</v>
      </c>
      <c r="Q205" s="266" t="s">
        <v>1876</v>
      </c>
      <c r="R205" s="266" t="s">
        <v>270</v>
      </c>
      <c r="S205" s="266" t="s">
        <v>1681</v>
      </c>
    </row>
    <row r="206" spans="1:19" ht="45">
      <c r="A206" s="287">
        <v>199</v>
      </c>
      <c r="B206" s="262" t="s">
        <v>934</v>
      </c>
      <c r="C206" s="270" t="s">
        <v>935</v>
      </c>
      <c r="D206" s="262" t="s">
        <v>1940</v>
      </c>
      <c r="E206" s="262" t="s">
        <v>1941</v>
      </c>
      <c r="F206" s="266">
        <v>4221011784</v>
      </c>
      <c r="G206" s="266" t="s">
        <v>1942</v>
      </c>
      <c r="H206" s="176">
        <v>1</v>
      </c>
      <c r="I206" s="266" t="s">
        <v>1943</v>
      </c>
      <c r="J206" s="266" t="s">
        <v>1944</v>
      </c>
      <c r="K206" s="266" t="s">
        <v>1913</v>
      </c>
      <c r="L206" s="266" t="s">
        <v>1945</v>
      </c>
      <c r="M206" s="266" t="s">
        <v>1913</v>
      </c>
      <c r="N206" s="266" t="s">
        <v>1945</v>
      </c>
      <c r="O206" s="266" t="s">
        <v>1943</v>
      </c>
      <c r="P206" s="266" t="s">
        <v>1875</v>
      </c>
      <c r="Q206" s="266" t="s">
        <v>1876</v>
      </c>
      <c r="R206" s="266" t="s">
        <v>270</v>
      </c>
      <c r="S206" s="266" t="s">
        <v>1681</v>
      </c>
    </row>
    <row r="207" spans="1:19" ht="45">
      <c r="A207" s="287">
        <v>200</v>
      </c>
      <c r="B207" s="262" t="s">
        <v>934</v>
      </c>
      <c r="C207" s="270" t="s">
        <v>935</v>
      </c>
      <c r="D207" s="262" t="s">
        <v>1946</v>
      </c>
      <c r="E207" s="262" t="s">
        <v>1947</v>
      </c>
      <c r="F207" s="266">
        <v>4221007957</v>
      </c>
      <c r="G207" s="266" t="s">
        <v>1948</v>
      </c>
      <c r="H207" s="176">
        <v>1</v>
      </c>
      <c r="I207" s="266" t="s">
        <v>1949</v>
      </c>
      <c r="J207" s="266" t="s">
        <v>1950</v>
      </c>
      <c r="K207" s="266" t="s">
        <v>1913</v>
      </c>
      <c r="L207" s="266" t="s">
        <v>1951</v>
      </c>
      <c r="M207" s="266" t="s">
        <v>1913</v>
      </c>
      <c r="N207" s="266" t="s">
        <v>1951</v>
      </c>
      <c r="O207" s="266" t="s">
        <v>1949</v>
      </c>
      <c r="P207" s="266" t="s">
        <v>1875</v>
      </c>
      <c r="Q207" s="266" t="s">
        <v>1876</v>
      </c>
      <c r="R207" s="266" t="s">
        <v>270</v>
      </c>
      <c r="S207" s="266" t="s">
        <v>1681</v>
      </c>
    </row>
    <row r="208" spans="1:19" ht="45">
      <c r="A208" s="287">
        <v>201</v>
      </c>
      <c r="B208" s="262" t="s">
        <v>934</v>
      </c>
      <c r="C208" s="270" t="s">
        <v>935</v>
      </c>
      <c r="D208" s="262" t="s">
        <v>1952</v>
      </c>
      <c r="E208" s="262" t="s">
        <v>1953</v>
      </c>
      <c r="F208" s="266">
        <v>4221009305</v>
      </c>
      <c r="G208" s="266" t="s">
        <v>1954</v>
      </c>
      <c r="H208" s="176">
        <v>1</v>
      </c>
      <c r="I208" s="266" t="s">
        <v>1955</v>
      </c>
      <c r="J208" s="266" t="s">
        <v>1956</v>
      </c>
      <c r="K208" s="266" t="s">
        <v>1913</v>
      </c>
      <c r="L208" s="266" t="s">
        <v>1957</v>
      </c>
      <c r="M208" s="266" t="s">
        <v>1913</v>
      </c>
      <c r="N208" s="266" t="s">
        <v>1957</v>
      </c>
      <c r="O208" s="266" t="s">
        <v>1955</v>
      </c>
      <c r="P208" s="266" t="s">
        <v>1875</v>
      </c>
      <c r="Q208" s="266" t="s">
        <v>1876</v>
      </c>
      <c r="R208" s="266" t="s">
        <v>270</v>
      </c>
      <c r="S208" s="266" t="s">
        <v>1681</v>
      </c>
    </row>
    <row r="209" spans="1:19" ht="45">
      <c r="A209" s="287">
        <v>202</v>
      </c>
      <c r="B209" s="262" t="s">
        <v>934</v>
      </c>
      <c r="C209" s="270" t="s">
        <v>935</v>
      </c>
      <c r="D209" s="262" t="s">
        <v>1958</v>
      </c>
      <c r="E209" s="262" t="s">
        <v>1959</v>
      </c>
      <c r="F209" s="266">
        <v>4221008291</v>
      </c>
      <c r="G209" s="266" t="s">
        <v>1960</v>
      </c>
      <c r="H209" s="176">
        <v>1</v>
      </c>
      <c r="I209" s="266" t="s">
        <v>1961</v>
      </c>
      <c r="J209" s="266" t="s">
        <v>1962</v>
      </c>
      <c r="K209" s="266" t="s">
        <v>1913</v>
      </c>
      <c r="L209" s="266" t="s">
        <v>1963</v>
      </c>
      <c r="M209" s="266" t="s">
        <v>1913</v>
      </c>
      <c r="N209" s="266" t="s">
        <v>1963</v>
      </c>
      <c r="O209" s="262" t="s">
        <v>1961</v>
      </c>
      <c r="P209" s="266" t="s">
        <v>1875</v>
      </c>
      <c r="Q209" s="266" t="s">
        <v>1876</v>
      </c>
      <c r="R209" s="266" t="s">
        <v>270</v>
      </c>
      <c r="S209" s="266" t="s">
        <v>1681</v>
      </c>
    </row>
    <row r="210" spans="1:19" ht="45">
      <c r="A210" s="287">
        <v>203</v>
      </c>
      <c r="B210" s="262" t="s">
        <v>934</v>
      </c>
      <c r="C210" s="270" t="s">
        <v>935</v>
      </c>
      <c r="D210" s="262" t="s">
        <v>1964</v>
      </c>
      <c r="E210" s="262" t="s">
        <v>1965</v>
      </c>
      <c r="F210" s="262">
        <v>4221025201</v>
      </c>
      <c r="G210" s="262" t="s">
        <v>1966</v>
      </c>
      <c r="H210" s="176">
        <v>1</v>
      </c>
      <c r="I210" s="266" t="s">
        <v>1967</v>
      </c>
      <c r="J210" s="266" t="s">
        <v>1968</v>
      </c>
      <c r="K210" s="266" t="s">
        <v>1913</v>
      </c>
      <c r="L210" s="266" t="s">
        <v>1969</v>
      </c>
      <c r="M210" s="266" t="s">
        <v>1913</v>
      </c>
      <c r="N210" s="266" t="s">
        <v>1969</v>
      </c>
      <c r="O210" s="266" t="s">
        <v>1967</v>
      </c>
      <c r="P210" s="266" t="s">
        <v>1875</v>
      </c>
      <c r="Q210" s="266" t="s">
        <v>1876</v>
      </c>
      <c r="R210" s="266" t="s">
        <v>270</v>
      </c>
      <c r="S210" s="266" t="s">
        <v>1681</v>
      </c>
    </row>
    <row r="211" spans="1:19" ht="45">
      <c r="A211" s="287">
        <v>204</v>
      </c>
      <c r="B211" s="262" t="s">
        <v>934</v>
      </c>
      <c r="C211" s="270" t="s">
        <v>935</v>
      </c>
      <c r="D211" s="262" t="s">
        <v>1970</v>
      </c>
      <c r="E211" s="262" t="s">
        <v>1971</v>
      </c>
      <c r="F211" s="262">
        <v>4221007227</v>
      </c>
      <c r="G211" s="262" t="s">
        <v>1972</v>
      </c>
      <c r="H211" s="176">
        <v>1</v>
      </c>
      <c r="I211" s="266" t="s">
        <v>1973</v>
      </c>
      <c r="J211" s="266" t="s">
        <v>1974</v>
      </c>
      <c r="K211" s="266" t="s">
        <v>284</v>
      </c>
      <c r="L211" s="266" t="s">
        <v>1975</v>
      </c>
      <c r="M211" s="266" t="s">
        <v>284</v>
      </c>
      <c r="N211" s="266" t="s">
        <v>1975</v>
      </c>
      <c r="O211" s="266" t="s">
        <v>1973</v>
      </c>
      <c r="P211" s="266" t="s">
        <v>1883</v>
      </c>
      <c r="Q211" s="266" t="s">
        <v>355</v>
      </c>
      <c r="R211" s="266" t="s">
        <v>270</v>
      </c>
      <c r="S211" s="266" t="s">
        <v>1681</v>
      </c>
    </row>
    <row r="212" spans="1:19" ht="45">
      <c r="A212" s="287">
        <v>205</v>
      </c>
      <c r="B212" s="262" t="s">
        <v>934</v>
      </c>
      <c r="C212" s="270" t="s">
        <v>935</v>
      </c>
      <c r="D212" s="262" t="s">
        <v>1976</v>
      </c>
      <c r="E212" s="262" t="s">
        <v>1977</v>
      </c>
      <c r="F212" s="266">
        <v>4221008301</v>
      </c>
      <c r="G212" s="266" t="s">
        <v>1978</v>
      </c>
      <c r="H212" s="176">
        <v>1</v>
      </c>
      <c r="I212" s="266" t="s">
        <v>1979</v>
      </c>
      <c r="J212" s="266" t="s">
        <v>1980</v>
      </c>
      <c r="K212" s="266" t="s">
        <v>1913</v>
      </c>
      <c r="L212" s="266" t="s">
        <v>1981</v>
      </c>
      <c r="M212" s="266" t="s">
        <v>1913</v>
      </c>
      <c r="N212" s="266" t="s">
        <v>1981</v>
      </c>
      <c r="O212" s="262" t="s">
        <v>1979</v>
      </c>
      <c r="P212" s="266" t="s">
        <v>1883</v>
      </c>
      <c r="Q212" s="266" t="s">
        <v>355</v>
      </c>
      <c r="R212" s="266" t="s">
        <v>270</v>
      </c>
      <c r="S212" s="266" t="s">
        <v>1681</v>
      </c>
    </row>
    <row r="213" spans="1:19" ht="90">
      <c r="A213" s="287">
        <v>206</v>
      </c>
      <c r="B213" s="262" t="s">
        <v>934</v>
      </c>
      <c r="C213" s="270" t="s">
        <v>935</v>
      </c>
      <c r="D213" s="262" t="s">
        <v>1982</v>
      </c>
      <c r="E213" s="262" t="s">
        <v>1983</v>
      </c>
      <c r="F213" s="266">
        <v>4221006840</v>
      </c>
      <c r="G213" s="266" t="s">
        <v>1984</v>
      </c>
      <c r="H213" s="176">
        <v>1</v>
      </c>
      <c r="I213" s="266" t="s">
        <v>1985</v>
      </c>
      <c r="J213" s="275" t="s">
        <v>1986</v>
      </c>
      <c r="K213" s="266" t="s">
        <v>284</v>
      </c>
      <c r="L213" s="266" t="s">
        <v>1987</v>
      </c>
      <c r="M213" s="266" t="s">
        <v>284</v>
      </c>
      <c r="N213" s="266" t="s">
        <v>1987</v>
      </c>
      <c r="O213" s="266" t="s">
        <v>1985</v>
      </c>
      <c r="P213" s="266" t="s">
        <v>1875</v>
      </c>
      <c r="Q213" s="266" t="s">
        <v>1876</v>
      </c>
      <c r="R213" s="266" t="s">
        <v>270</v>
      </c>
      <c r="S213" s="266" t="s">
        <v>1681</v>
      </c>
    </row>
    <row r="214" spans="1:19" ht="33.75">
      <c r="A214" s="287">
        <v>207</v>
      </c>
      <c r="B214" s="262" t="s">
        <v>934</v>
      </c>
      <c r="C214" s="263" t="s">
        <v>935</v>
      </c>
      <c r="D214" s="266" t="s">
        <v>1988</v>
      </c>
      <c r="E214" s="266" t="s">
        <v>1989</v>
      </c>
      <c r="F214" s="262">
        <v>4221009979</v>
      </c>
      <c r="G214" s="262" t="s">
        <v>1990</v>
      </c>
      <c r="H214" s="176">
        <v>1</v>
      </c>
      <c r="I214" s="266" t="s">
        <v>1991</v>
      </c>
      <c r="J214" s="266" t="s">
        <v>1992</v>
      </c>
      <c r="K214" s="266" t="s">
        <v>284</v>
      </c>
      <c r="L214" s="262" t="s">
        <v>1993</v>
      </c>
      <c r="M214" s="266" t="s">
        <v>1994</v>
      </c>
      <c r="N214" s="266" t="s">
        <v>1995</v>
      </c>
      <c r="O214" s="266" t="s">
        <v>1996</v>
      </c>
      <c r="P214" s="266" t="s">
        <v>215</v>
      </c>
      <c r="Q214" s="266" t="s">
        <v>269</v>
      </c>
      <c r="R214" s="266" t="s">
        <v>924</v>
      </c>
      <c r="S214" s="266" t="s">
        <v>1997</v>
      </c>
    </row>
    <row r="215" spans="1:19" ht="33.75">
      <c r="A215" s="287">
        <v>208</v>
      </c>
      <c r="B215" s="262" t="s">
        <v>934</v>
      </c>
      <c r="C215" s="263" t="s">
        <v>935</v>
      </c>
      <c r="D215" s="266" t="s">
        <v>1998</v>
      </c>
      <c r="E215" s="266" t="s">
        <v>1999</v>
      </c>
      <c r="F215" s="262">
        <v>4219004282</v>
      </c>
      <c r="G215" s="262" t="s">
        <v>2000</v>
      </c>
      <c r="H215" s="176">
        <v>1</v>
      </c>
      <c r="I215" s="276" t="s">
        <v>2001</v>
      </c>
      <c r="J215" s="274" t="s">
        <v>2002</v>
      </c>
      <c r="K215" s="266" t="s">
        <v>284</v>
      </c>
      <c r="L215" s="277" t="s">
        <v>2003</v>
      </c>
      <c r="M215" s="266" t="s">
        <v>284</v>
      </c>
      <c r="N215" s="266" t="s">
        <v>2003</v>
      </c>
      <c r="O215" s="266" t="s">
        <v>2004</v>
      </c>
      <c r="P215" s="266" t="s">
        <v>215</v>
      </c>
      <c r="Q215" s="266" t="s">
        <v>269</v>
      </c>
      <c r="R215" s="266" t="s">
        <v>924</v>
      </c>
      <c r="S215" s="266" t="s">
        <v>1997</v>
      </c>
    </row>
    <row r="216" spans="1:19" ht="33.75">
      <c r="A216" s="287">
        <v>209</v>
      </c>
      <c r="B216" s="262" t="s">
        <v>934</v>
      </c>
      <c r="C216" s="263" t="s">
        <v>935</v>
      </c>
      <c r="D216" s="266" t="s">
        <v>2005</v>
      </c>
      <c r="E216" s="266" t="s">
        <v>2006</v>
      </c>
      <c r="F216" s="262">
        <v>4221002660</v>
      </c>
      <c r="G216" s="262" t="s">
        <v>2007</v>
      </c>
      <c r="H216" s="176">
        <v>1</v>
      </c>
      <c r="I216" s="266" t="s">
        <v>2008</v>
      </c>
      <c r="J216" s="266" t="s">
        <v>2009</v>
      </c>
      <c r="K216" s="278" t="s">
        <v>2010</v>
      </c>
      <c r="L216" s="278" t="s">
        <v>2011</v>
      </c>
      <c r="M216" s="266" t="s">
        <v>1994</v>
      </c>
      <c r="N216" s="266" t="s">
        <v>2012</v>
      </c>
      <c r="O216" s="266" t="s">
        <v>2008</v>
      </c>
      <c r="P216" s="266" t="s">
        <v>215</v>
      </c>
      <c r="Q216" s="266" t="s">
        <v>269</v>
      </c>
      <c r="R216" s="266" t="s">
        <v>924</v>
      </c>
      <c r="S216" s="266" t="s">
        <v>1997</v>
      </c>
    </row>
    <row r="217" spans="1:19" ht="33.75">
      <c r="A217" s="287">
        <v>210</v>
      </c>
      <c r="B217" s="262" t="s">
        <v>934</v>
      </c>
      <c r="C217" s="263" t="s">
        <v>935</v>
      </c>
      <c r="D217" s="266" t="s">
        <v>2013</v>
      </c>
      <c r="E217" s="266" t="s">
        <v>2014</v>
      </c>
      <c r="F217" s="262">
        <v>4221002772</v>
      </c>
      <c r="G217" s="262" t="s">
        <v>2015</v>
      </c>
      <c r="H217" s="176">
        <v>1</v>
      </c>
      <c r="I217" s="266" t="s">
        <v>2016</v>
      </c>
      <c r="J217" s="266" t="s">
        <v>2017</v>
      </c>
      <c r="K217" s="266" t="s">
        <v>284</v>
      </c>
      <c r="L217" s="262" t="s">
        <v>2018</v>
      </c>
      <c r="M217" s="266" t="s">
        <v>1994</v>
      </c>
      <c r="N217" s="266" t="s">
        <v>2019</v>
      </c>
      <c r="O217" s="266" t="s">
        <v>2016</v>
      </c>
      <c r="P217" s="266" t="s">
        <v>215</v>
      </c>
      <c r="Q217" s="266" t="s">
        <v>269</v>
      </c>
      <c r="R217" s="266" t="s">
        <v>924</v>
      </c>
      <c r="S217" s="266" t="s">
        <v>1997</v>
      </c>
    </row>
    <row r="218" spans="1:19" ht="33.75">
      <c r="A218" s="287">
        <v>211</v>
      </c>
      <c r="B218" s="262" t="s">
        <v>934</v>
      </c>
      <c r="C218" s="263" t="s">
        <v>935</v>
      </c>
      <c r="D218" s="266" t="s">
        <v>2020</v>
      </c>
      <c r="E218" s="266" t="s">
        <v>2021</v>
      </c>
      <c r="F218" s="279">
        <v>4221008260</v>
      </c>
      <c r="G218" s="262" t="s">
        <v>2022</v>
      </c>
      <c r="H218" s="176">
        <v>1</v>
      </c>
      <c r="I218" s="266" t="s">
        <v>2023</v>
      </c>
      <c r="J218" s="266" t="s">
        <v>2024</v>
      </c>
      <c r="K218" s="266" t="s">
        <v>2025</v>
      </c>
      <c r="L218" s="262" t="s">
        <v>2026</v>
      </c>
      <c r="M218" s="266" t="s">
        <v>2027</v>
      </c>
      <c r="N218" s="266" t="s">
        <v>2028</v>
      </c>
      <c r="O218" s="266" t="s">
        <v>2023</v>
      </c>
      <c r="P218" s="266" t="s">
        <v>215</v>
      </c>
      <c r="Q218" s="266" t="s">
        <v>269</v>
      </c>
      <c r="R218" s="266" t="s">
        <v>924</v>
      </c>
      <c r="S218" s="266" t="s">
        <v>1997</v>
      </c>
    </row>
    <row r="219" spans="1:19" ht="33.75">
      <c r="A219" s="287">
        <v>212</v>
      </c>
      <c r="B219" s="262" t="s">
        <v>934</v>
      </c>
      <c r="C219" s="263" t="s">
        <v>935</v>
      </c>
      <c r="D219" s="266" t="s">
        <v>2029</v>
      </c>
      <c r="E219" s="266" t="s">
        <v>2030</v>
      </c>
      <c r="F219" s="262">
        <v>4221009320</v>
      </c>
      <c r="G219" s="262" t="s">
        <v>2031</v>
      </c>
      <c r="H219" s="176">
        <v>1</v>
      </c>
      <c r="I219" s="266" t="s">
        <v>2032</v>
      </c>
      <c r="J219" s="266" t="s">
        <v>2033</v>
      </c>
      <c r="K219" s="266" t="s">
        <v>2025</v>
      </c>
      <c r="L219" s="262" t="s">
        <v>2034</v>
      </c>
      <c r="M219" s="266" t="s">
        <v>2027</v>
      </c>
      <c r="N219" s="266" t="s">
        <v>2035</v>
      </c>
      <c r="O219" s="266" t="s">
        <v>2032</v>
      </c>
      <c r="P219" s="266" t="s">
        <v>215</v>
      </c>
      <c r="Q219" s="266" t="s">
        <v>269</v>
      </c>
      <c r="R219" s="266" t="s">
        <v>924</v>
      </c>
      <c r="S219" s="266" t="s">
        <v>1997</v>
      </c>
    </row>
    <row r="220" spans="1:19" ht="33.75">
      <c r="A220" s="287">
        <v>213</v>
      </c>
      <c r="B220" s="262" t="s">
        <v>934</v>
      </c>
      <c r="C220" s="263" t="s">
        <v>935</v>
      </c>
      <c r="D220" s="266" t="s">
        <v>2036</v>
      </c>
      <c r="E220" s="266" t="s">
        <v>2037</v>
      </c>
      <c r="F220" s="280" t="s">
        <v>2038</v>
      </c>
      <c r="G220" s="266" t="s">
        <v>2039</v>
      </c>
      <c r="H220" s="176">
        <v>1</v>
      </c>
      <c r="I220" s="266" t="s">
        <v>2040</v>
      </c>
      <c r="J220" s="271" t="s">
        <v>2041</v>
      </c>
      <c r="K220" s="266" t="s">
        <v>2025</v>
      </c>
      <c r="L220" s="266" t="s">
        <v>2042</v>
      </c>
      <c r="M220" s="266" t="s">
        <v>2025</v>
      </c>
      <c r="N220" s="266" t="s">
        <v>2042</v>
      </c>
      <c r="O220" s="266" t="s">
        <v>2043</v>
      </c>
      <c r="P220" s="266" t="s">
        <v>215</v>
      </c>
      <c r="Q220" s="266" t="s">
        <v>269</v>
      </c>
      <c r="R220" s="266" t="s">
        <v>924</v>
      </c>
      <c r="S220" s="266" t="s">
        <v>1997</v>
      </c>
    </row>
    <row r="221" spans="1:19" ht="33.75">
      <c r="A221" s="287">
        <v>214</v>
      </c>
      <c r="B221" s="262" t="s">
        <v>934</v>
      </c>
      <c r="C221" s="263" t="s">
        <v>935</v>
      </c>
      <c r="D221" s="266" t="s">
        <v>2044</v>
      </c>
      <c r="E221" s="266" t="s">
        <v>2045</v>
      </c>
      <c r="F221" s="280" t="s">
        <v>2046</v>
      </c>
      <c r="G221" s="266" t="s">
        <v>2047</v>
      </c>
      <c r="H221" s="176">
        <v>1</v>
      </c>
      <c r="I221" s="266" t="s">
        <v>2048</v>
      </c>
      <c r="J221" s="271" t="s">
        <v>2049</v>
      </c>
      <c r="K221" s="266" t="s">
        <v>2025</v>
      </c>
      <c r="L221" s="266" t="s">
        <v>2050</v>
      </c>
      <c r="M221" s="266" t="s">
        <v>2051</v>
      </c>
      <c r="N221" s="266" t="s">
        <v>2052</v>
      </c>
      <c r="O221" s="266" t="s">
        <v>2053</v>
      </c>
      <c r="P221" s="266" t="s">
        <v>215</v>
      </c>
      <c r="Q221" s="266" t="s">
        <v>269</v>
      </c>
      <c r="R221" s="266" t="s">
        <v>924</v>
      </c>
      <c r="S221" s="266" t="s">
        <v>1997</v>
      </c>
    </row>
    <row r="222" spans="1:19" ht="33.75">
      <c r="A222" s="287">
        <v>215</v>
      </c>
      <c r="B222" s="262" t="s">
        <v>934</v>
      </c>
      <c r="C222" s="263" t="s">
        <v>935</v>
      </c>
      <c r="D222" s="266" t="s">
        <v>2054</v>
      </c>
      <c r="E222" s="266" t="s">
        <v>2055</v>
      </c>
      <c r="F222" s="280" t="s">
        <v>2056</v>
      </c>
      <c r="G222" s="266" t="s">
        <v>2057</v>
      </c>
      <c r="H222" s="176">
        <v>1</v>
      </c>
      <c r="I222" s="266" t="s">
        <v>2058</v>
      </c>
      <c r="J222" s="271" t="s">
        <v>2059</v>
      </c>
      <c r="K222" s="266" t="s">
        <v>2025</v>
      </c>
      <c r="L222" s="266" t="s">
        <v>2060</v>
      </c>
      <c r="M222" s="266" t="s">
        <v>2025</v>
      </c>
      <c r="N222" s="266" t="s">
        <v>2060</v>
      </c>
      <c r="O222" s="266" t="s">
        <v>2061</v>
      </c>
      <c r="P222" s="266" t="s">
        <v>215</v>
      </c>
      <c r="Q222" s="266" t="s">
        <v>269</v>
      </c>
      <c r="R222" s="266" t="s">
        <v>924</v>
      </c>
      <c r="S222" s="266" t="s">
        <v>1997</v>
      </c>
    </row>
    <row r="223" spans="1:19" ht="33.75">
      <c r="A223" s="287">
        <v>216</v>
      </c>
      <c r="B223" s="262" t="s">
        <v>934</v>
      </c>
      <c r="C223" s="263" t="s">
        <v>935</v>
      </c>
      <c r="D223" s="266" t="s">
        <v>2062</v>
      </c>
      <c r="E223" s="262" t="s">
        <v>2063</v>
      </c>
      <c r="F223" s="280" t="s">
        <v>2064</v>
      </c>
      <c r="G223" s="266" t="s">
        <v>2065</v>
      </c>
      <c r="H223" s="176">
        <v>1</v>
      </c>
      <c r="I223" s="266" t="s">
        <v>2066</v>
      </c>
      <c r="J223" s="271" t="s">
        <v>2067</v>
      </c>
      <c r="K223" s="266" t="s">
        <v>284</v>
      </c>
      <c r="L223" s="266" t="s">
        <v>2068</v>
      </c>
      <c r="M223" s="266" t="s">
        <v>2069</v>
      </c>
      <c r="N223" s="266" t="s">
        <v>2070</v>
      </c>
      <c r="O223" s="266" t="s">
        <v>2071</v>
      </c>
      <c r="P223" s="266" t="s">
        <v>215</v>
      </c>
      <c r="Q223" s="266" t="s">
        <v>269</v>
      </c>
      <c r="R223" s="266" t="s">
        <v>924</v>
      </c>
      <c r="S223" s="266" t="s">
        <v>1997</v>
      </c>
    </row>
    <row r="224" spans="1:19" ht="33.75">
      <c r="A224" s="287">
        <v>217</v>
      </c>
      <c r="B224" s="262" t="s">
        <v>934</v>
      </c>
      <c r="C224" s="263" t="s">
        <v>935</v>
      </c>
      <c r="D224" s="266" t="s">
        <v>2072</v>
      </c>
      <c r="E224" s="266" t="s">
        <v>2073</v>
      </c>
      <c r="F224" s="280" t="s">
        <v>2074</v>
      </c>
      <c r="G224" s="266" t="s">
        <v>2075</v>
      </c>
      <c r="H224" s="176">
        <v>1</v>
      </c>
      <c r="I224" s="266" t="s">
        <v>2076</v>
      </c>
      <c r="J224" s="271" t="s">
        <v>2077</v>
      </c>
      <c r="K224" s="266" t="s">
        <v>284</v>
      </c>
      <c r="L224" s="266" t="s">
        <v>2078</v>
      </c>
      <c r="M224" s="266" t="s">
        <v>2079</v>
      </c>
      <c r="N224" s="266" t="s">
        <v>2080</v>
      </c>
      <c r="O224" s="266" t="s">
        <v>2081</v>
      </c>
      <c r="P224" s="266" t="s">
        <v>215</v>
      </c>
      <c r="Q224" s="266" t="s">
        <v>269</v>
      </c>
      <c r="R224" s="266" t="s">
        <v>924</v>
      </c>
      <c r="S224" s="266" t="s">
        <v>1997</v>
      </c>
    </row>
    <row r="225" spans="1:19" ht="33.75">
      <c r="A225" s="287">
        <v>218</v>
      </c>
      <c r="B225" s="262" t="s">
        <v>934</v>
      </c>
      <c r="C225" s="263" t="s">
        <v>935</v>
      </c>
      <c r="D225" s="266" t="s">
        <v>2082</v>
      </c>
      <c r="E225" s="266" t="s">
        <v>2083</v>
      </c>
      <c r="F225" s="281">
        <v>4218017070</v>
      </c>
      <c r="G225" s="266" t="s">
        <v>2084</v>
      </c>
      <c r="H225" s="176">
        <v>1</v>
      </c>
      <c r="I225" s="282" t="s">
        <v>2085</v>
      </c>
      <c r="J225" s="271" t="s">
        <v>2086</v>
      </c>
      <c r="K225" s="266" t="s">
        <v>284</v>
      </c>
      <c r="L225" s="266" t="s">
        <v>2087</v>
      </c>
      <c r="M225" s="266" t="s">
        <v>284</v>
      </c>
      <c r="N225" s="266" t="s">
        <v>2087</v>
      </c>
      <c r="O225" s="266" t="s">
        <v>2088</v>
      </c>
      <c r="P225" s="266" t="s">
        <v>215</v>
      </c>
      <c r="Q225" s="266" t="s">
        <v>269</v>
      </c>
      <c r="R225" s="266" t="s">
        <v>924</v>
      </c>
      <c r="S225" s="266" t="s">
        <v>1997</v>
      </c>
    </row>
    <row r="226" spans="1:19" ht="45">
      <c r="A226" s="287">
        <v>219</v>
      </c>
      <c r="B226" s="262" t="s">
        <v>934</v>
      </c>
      <c r="C226" s="263" t="s">
        <v>935</v>
      </c>
      <c r="D226" s="266" t="s">
        <v>2089</v>
      </c>
      <c r="E226" s="266" t="s">
        <v>2090</v>
      </c>
      <c r="F226" s="266">
        <v>4218016623</v>
      </c>
      <c r="G226" s="283" t="s">
        <v>2091</v>
      </c>
      <c r="H226" s="176">
        <v>1</v>
      </c>
      <c r="I226" s="266" t="s">
        <v>2092</v>
      </c>
      <c r="J226" s="271" t="s">
        <v>2093</v>
      </c>
      <c r="K226" s="266" t="s">
        <v>284</v>
      </c>
      <c r="L226" s="266" t="s">
        <v>2094</v>
      </c>
      <c r="M226" s="266" t="s">
        <v>2095</v>
      </c>
      <c r="N226" s="266" t="s">
        <v>2096</v>
      </c>
      <c r="O226" s="266" t="s">
        <v>2097</v>
      </c>
      <c r="P226" s="266" t="s">
        <v>215</v>
      </c>
      <c r="Q226" s="266" t="s">
        <v>269</v>
      </c>
      <c r="R226" s="266" t="s">
        <v>924</v>
      </c>
      <c r="S226" s="266" t="s">
        <v>1997</v>
      </c>
    </row>
    <row r="227" spans="1:19" ht="33.75">
      <c r="A227" s="287">
        <v>220</v>
      </c>
      <c r="B227" s="262" t="s">
        <v>934</v>
      </c>
      <c r="C227" s="263" t="s">
        <v>935</v>
      </c>
      <c r="D227" s="266" t="s">
        <v>2098</v>
      </c>
      <c r="E227" s="266" t="s">
        <v>2099</v>
      </c>
      <c r="F227" s="266">
        <v>4218020813</v>
      </c>
      <c r="G227" s="283" t="s">
        <v>2100</v>
      </c>
      <c r="H227" s="176">
        <v>1</v>
      </c>
      <c r="I227" s="266" t="s">
        <v>2101</v>
      </c>
      <c r="J227" s="271" t="s">
        <v>2102</v>
      </c>
      <c r="K227" s="266" t="s">
        <v>2025</v>
      </c>
      <c r="L227" s="266" t="s">
        <v>2103</v>
      </c>
      <c r="M227" s="266" t="s">
        <v>2051</v>
      </c>
      <c r="N227" s="266" t="s">
        <v>2104</v>
      </c>
      <c r="O227" s="266" t="s">
        <v>2105</v>
      </c>
      <c r="P227" s="266" t="s">
        <v>215</v>
      </c>
      <c r="Q227" s="266" t="s">
        <v>269</v>
      </c>
      <c r="R227" s="266" t="s">
        <v>924</v>
      </c>
      <c r="S227" s="266" t="s">
        <v>1997</v>
      </c>
    </row>
    <row r="228" spans="1:19" ht="33.75">
      <c r="A228" s="287">
        <v>221</v>
      </c>
      <c r="B228" s="262" t="s">
        <v>934</v>
      </c>
      <c r="C228" s="263" t="s">
        <v>935</v>
      </c>
      <c r="D228" s="266" t="s">
        <v>2106</v>
      </c>
      <c r="E228" s="263" t="s">
        <v>2107</v>
      </c>
      <c r="F228" s="266">
        <v>4216005168</v>
      </c>
      <c r="G228" s="266" t="s">
        <v>2108</v>
      </c>
      <c r="H228" s="176">
        <v>1</v>
      </c>
      <c r="I228" s="266" t="s">
        <v>2109</v>
      </c>
      <c r="J228" s="271" t="s">
        <v>2110</v>
      </c>
      <c r="K228" s="266" t="s">
        <v>219</v>
      </c>
      <c r="L228" s="266" t="s">
        <v>2111</v>
      </c>
      <c r="M228" s="266" t="s">
        <v>2112</v>
      </c>
      <c r="N228" s="266" t="s">
        <v>2113</v>
      </c>
      <c r="O228" s="266" t="s">
        <v>2109</v>
      </c>
      <c r="P228" s="284" t="s">
        <v>2114</v>
      </c>
      <c r="Q228" s="266" t="s">
        <v>286</v>
      </c>
      <c r="R228" s="266" t="s">
        <v>924</v>
      </c>
      <c r="S228" s="266" t="s">
        <v>1997</v>
      </c>
    </row>
    <row r="229" spans="1:19" ht="33.75">
      <c r="A229" s="287">
        <v>222</v>
      </c>
      <c r="B229" s="262" t="s">
        <v>934</v>
      </c>
      <c r="C229" s="263" t="s">
        <v>935</v>
      </c>
      <c r="D229" s="266" t="s">
        <v>2115</v>
      </c>
      <c r="E229" s="266" t="s">
        <v>2116</v>
      </c>
      <c r="F229" s="263" t="s">
        <v>935</v>
      </c>
      <c r="G229" s="266" t="s">
        <v>2117</v>
      </c>
      <c r="H229" s="176">
        <v>1</v>
      </c>
      <c r="I229" s="266" t="s">
        <v>2118</v>
      </c>
      <c r="J229" s="271" t="s">
        <v>2119</v>
      </c>
      <c r="K229" s="266" t="s">
        <v>283</v>
      </c>
      <c r="L229" s="266" t="s">
        <v>2120</v>
      </c>
      <c r="M229" s="266" t="s">
        <v>2121</v>
      </c>
      <c r="N229" s="266" t="s">
        <v>2122</v>
      </c>
      <c r="O229" s="266" t="s">
        <v>2118</v>
      </c>
      <c r="P229" s="266" t="s">
        <v>215</v>
      </c>
      <c r="Q229" s="266" t="s">
        <v>286</v>
      </c>
      <c r="R229" s="266" t="s">
        <v>924</v>
      </c>
      <c r="S229" s="266" t="s">
        <v>1997</v>
      </c>
    </row>
    <row r="230" spans="1:19" ht="33.75">
      <c r="A230" s="287">
        <v>223</v>
      </c>
      <c r="B230" s="262" t="s">
        <v>934</v>
      </c>
      <c r="C230" s="263" t="s">
        <v>935</v>
      </c>
      <c r="D230" s="266" t="s">
        <v>2123</v>
      </c>
      <c r="E230" s="263" t="s">
        <v>2124</v>
      </c>
      <c r="F230" s="266">
        <v>4220031675</v>
      </c>
      <c r="G230" s="266" t="s">
        <v>2125</v>
      </c>
      <c r="H230" s="176">
        <v>1</v>
      </c>
      <c r="I230" s="266" t="s">
        <v>2126</v>
      </c>
      <c r="J230" s="271" t="s">
        <v>2127</v>
      </c>
      <c r="K230" s="266" t="s">
        <v>2128</v>
      </c>
      <c r="L230" s="266" t="s">
        <v>2129</v>
      </c>
      <c r="M230" s="266" t="s">
        <v>2130</v>
      </c>
      <c r="N230" s="266" t="s">
        <v>2129</v>
      </c>
      <c r="O230" s="266" t="s">
        <v>2131</v>
      </c>
      <c r="P230" s="284" t="s">
        <v>2114</v>
      </c>
      <c r="Q230" s="266" t="s">
        <v>286</v>
      </c>
      <c r="R230" s="266" t="s">
        <v>924</v>
      </c>
      <c r="S230" s="266" t="s">
        <v>1997</v>
      </c>
    </row>
    <row r="231" spans="1:19" ht="33.75">
      <c r="A231" s="287">
        <v>224</v>
      </c>
      <c r="B231" s="262" t="s">
        <v>934</v>
      </c>
      <c r="C231" s="263" t="s">
        <v>935</v>
      </c>
      <c r="D231" s="266" t="s">
        <v>2132</v>
      </c>
      <c r="E231" s="266" t="s">
        <v>2133</v>
      </c>
      <c r="F231" s="266">
        <v>4216004189</v>
      </c>
      <c r="G231" s="266" t="s">
        <v>2134</v>
      </c>
      <c r="H231" s="176">
        <v>1</v>
      </c>
      <c r="I231" s="266" t="s">
        <v>2135</v>
      </c>
      <c r="J231" s="271" t="s">
        <v>2136</v>
      </c>
      <c r="K231" s="266" t="s">
        <v>284</v>
      </c>
      <c r="L231" s="266" t="s">
        <v>2137</v>
      </c>
      <c r="M231" s="266" t="s">
        <v>2138</v>
      </c>
      <c r="N231" s="266" t="s">
        <v>2139</v>
      </c>
      <c r="O231" s="266" t="s">
        <v>2135</v>
      </c>
      <c r="P231" s="266" t="s">
        <v>215</v>
      </c>
      <c r="Q231" s="266" t="s">
        <v>286</v>
      </c>
      <c r="R231" s="266" t="s">
        <v>924</v>
      </c>
      <c r="S231" s="266" t="s">
        <v>1997</v>
      </c>
    </row>
    <row r="232" spans="1:19" ht="33.75">
      <c r="A232" s="287">
        <v>225</v>
      </c>
      <c r="B232" s="262" t="s">
        <v>934</v>
      </c>
      <c r="C232" s="263" t="s">
        <v>935</v>
      </c>
      <c r="D232" s="266" t="s">
        <v>2140</v>
      </c>
      <c r="E232" s="266" t="s">
        <v>2141</v>
      </c>
      <c r="F232" s="266">
        <v>4220015842</v>
      </c>
      <c r="G232" s="283" t="s">
        <v>2142</v>
      </c>
      <c r="H232" s="176">
        <v>1</v>
      </c>
      <c r="I232" s="266" t="s">
        <v>2143</v>
      </c>
      <c r="J232" s="271" t="s">
        <v>2144</v>
      </c>
      <c r="K232" s="266" t="s">
        <v>2025</v>
      </c>
      <c r="L232" s="266" t="s">
        <v>2145</v>
      </c>
      <c r="M232" s="266" t="s">
        <v>2051</v>
      </c>
      <c r="N232" s="266" t="s">
        <v>2146</v>
      </c>
      <c r="O232" s="266" t="s">
        <v>2147</v>
      </c>
      <c r="P232" s="266" t="s">
        <v>215</v>
      </c>
      <c r="Q232" s="266" t="s">
        <v>269</v>
      </c>
      <c r="R232" s="266" t="s">
        <v>924</v>
      </c>
      <c r="S232" s="266" t="s">
        <v>1997</v>
      </c>
    </row>
    <row r="233" spans="1:19" ht="33.75">
      <c r="A233" s="287">
        <v>226</v>
      </c>
      <c r="B233" s="262" t="s">
        <v>934</v>
      </c>
      <c r="C233" s="263" t="s">
        <v>935</v>
      </c>
      <c r="D233" s="266" t="s">
        <v>2148</v>
      </c>
      <c r="E233" s="266" t="s">
        <v>2149</v>
      </c>
      <c r="F233" s="266">
        <v>4220013235</v>
      </c>
      <c r="G233" s="283" t="s">
        <v>2150</v>
      </c>
      <c r="H233" s="176">
        <v>1</v>
      </c>
      <c r="I233" s="266" t="s">
        <v>2151</v>
      </c>
      <c r="J233" s="271" t="s">
        <v>2152</v>
      </c>
      <c r="K233" s="266" t="s">
        <v>284</v>
      </c>
      <c r="L233" s="266" t="s">
        <v>2153</v>
      </c>
      <c r="M233" s="266" t="s">
        <v>2069</v>
      </c>
      <c r="N233" s="266" t="s">
        <v>2154</v>
      </c>
      <c r="O233" s="266" t="s">
        <v>2151</v>
      </c>
      <c r="P233" s="266" t="s">
        <v>215</v>
      </c>
      <c r="Q233" s="266" t="s">
        <v>269</v>
      </c>
      <c r="R233" s="266" t="s">
        <v>924</v>
      </c>
      <c r="S233" s="266" t="s">
        <v>1997</v>
      </c>
    </row>
    <row r="234" spans="1:19" ht="33.75">
      <c r="A234" s="287">
        <v>227</v>
      </c>
      <c r="B234" s="262" t="s">
        <v>934</v>
      </c>
      <c r="C234" s="263" t="s">
        <v>935</v>
      </c>
      <c r="D234" s="266" t="s">
        <v>2155</v>
      </c>
      <c r="E234" s="266" t="s">
        <v>2156</v>
      </c>
      <c r="F234" s="266">
        <v>4220015546</v>
      </c>
      <c r="G234" s="266" t="s">
        <v>2157</v>
      </c>
      <c r="H234" s="176">
        <v>1</v>
      </c>
      <c r="I234" s="266" t="s">
        <v>2158</v>
      </c>
      <c r="J234" s="271" t="s">
        <v>2159</v>
      </c>
      <c r="K234" s="266" t="s">
        <v>284</v>
      </c>
      <c r="L234" s="266" t="s">
        <v>2160</v>
      </c>
      <c r="M234" s="266" t="s">
        <v>2161</v>
      </c>
      <c r="N234" s="266" t="s">
        <v>2162</v>
      </c>
      <c r="O234" s="266" t="s">
        <v>2163</v>
      </c>
      <c r="P234" s="266" t="s">
        <v>215</v>
      </c>
      <c r="Q234" s="266" t="s">
        <v>269</v>
      </c>
      <c r="R234" s="266" t="s">
        <v>924</v>
      </c>
      <c r="S234" s="266" t="s">
        <v>1997</v>
      </c>
    </row>
    <row r="235" spans="1:19" ht="33.75">
      <c r="A235" s="287">
        <v>228</v>
      </c>
      <c r="B235" s="262" t="s">
        <v>934</v>
      </c>
      <c r="C235" s="263" t="s">
        <v>935</v>
      </c>
      <c r="D235" s="266" t="s">
        <v>2164</v>
      </c>
      <c r="E235" s="266" t="s">
        <v>2165</v>
      </c>
      <c r="F235" s="266">
        <v>4220015458</v>
      </c>
      <c r="G235" s="266" t="s">
        <v>2166</v>
      </c>
      <c r="H235" s="176">
        <v>1</v>
      </c>
      <c r="I235" s="266" t="s">
        <v>2167</v>
      </c>
      <c r="J235" s="271" t="s">
        <v>2168</v>
      </c>
      <c r="K235" s="266" t="s">
        <v>2025</v>
      </c>
      <c r="L235" s="266" t="s">
        <v>2169</v>
      </c>
      <c r="M235" s="266" t="s">
        <v>2069</v>
      </c>
      <c r="N235" s="266" t="s">
        <v>2170</v>
      </c>
      <c r="O235" s="266" t="s">
        <v>2167</v>
      </c>
      <c r="P235" s="266" t="s">
        <v>215</v>
      </c>
      <c r="Q235" s="266" t="s">
        <v>286</v>
      </c>
      <c r="R235" s="266" t="s">
        <v>924</v>
      </c>
      <c r="S235" s="266" t="s">
        <v>1997</v>
      </c>
    </row>
    <row r="236" spans="1:19" ht="33.75">
      <c r="A236" s="287">
        <v>229</v>
      </c>
      <c r="B236" s="262" t="s">
        <v>934</v>
      </c>
      <c r="C236" s="263" t="s">
        <v>935</v>
      </c>
      <c r="D236" s="266" t="s">
        <v>2171</v>
      </c>
      <c r="E236" s="266" t="s">
        <v>2172</v>
      </c>
      <c r="F236" s="266">
        <v>4217023530</v>
      </c>
      <c r="G236" s="266" t="s">
        <v>2173</v>
      </c>
      <c r="H236" s="176">
        <v>1</v>
      </c>
      <c r="I236" s="266" t="s">
        <v>2174</v>
      </c>
      <c r="J236" s="271" t="s">
        <v>2175</v>
      </c>
      <c r="K236" s="266" t="s">
        <v>284</v>
      </c>
      <c r="L236" s="266" t="s">
        <v>2176</v>
      </c>
      <c r="M236" s="266" t="s">
        <v>284</v>
      </c>
      <c r="N236" s="266" t="s">
        <v>2177</v>
      </c>
      <c r="O236" s="266" t="s">
        <v>2178</v>
      </c>
      <c r="P236" s="266" t="s">
        <v>215</v>
      </c>
      <c r="Q236" s="266" t="s">
        <v>2179</v>
      </c>
      <c r="R236" s="266" t="s">
        <v>924</v>
      </c>
      <c r="S236" s="266" t="s">
        <v>1997</v>
      </c>
    </row>
    <row r="237" spans="1:19" ht="33.75">
      <c r="A237" s="287">
        <v>230</v>
      </c>
      <c r="B237" s="262" t="s">
        <v>934</v>
      </c>
      <c r="C237" s="270" t="s">
        <v>935</v>
      </c>
      <c r="D237" s="266" t="s">
        <v>2180</v>
      </c>
      <c r="E237" s="266" t="s">
        <v>2181</v>
      </c>
      <c r="F237" s="266">
        <v>4217023709</v>
      </c>
      <c r="G237" s="266" t="s">
        <v>2182</v>
      </c>
      <c r="H237" s="176">
        <v>1</v>
      </c>
      <c r="I237" s="266" t="s">
        <v>2183</v>
      </c>
      <c r="J237" s="271" t="s">
        <v>2184</v>
      </c>
      <c r="K237" s="266" t="s">
        <v>288</v>
      </c>
      <c r="L237" s="266" t="s">
        <v>2185</v>
      </c>
      <c r="M237" s="266" t="s">
        <v>2186</v>
      </c>
      <c r="N237" s="266" t="s">
        <v>2187</v>
      </c>
      <c r="O237" s="266" t="s">
        <v>2188</v>
      </c>
      <c r="P237" s="266" t="s">
        <v>2189</v>
      </c>
      <c r="Q237" s="266" t="s">
        <v>2179</v>
      </c>
      <c r="R237" s="266" t="s">
        <v>924</v>
      </c>
      <c r="S237" s="266" t="s">
        <v>1997</v>
      </c>
    </row>
    <row r="238" spans="1:19" ht="33.75">
      <c r="A238" s="287">
        <v>231</v>
      </c>
      <c r="B238" s="262" t="s">
        <v>934</v>
      </c>
      <c r="C238" s="263" t="s">
        <v>935</v>
      </c>
      <c r="D238" s="266" t="s">
        <v>2190</v>
      </c>
      <c r="E238" s="266" t="s">
        <v>2191</v>
      </c>
      <c r="F238" s="266">
        <v>4217030047</v>
      </c>
      <c r="G238" s="266" t="s">
        <v>2192</v>
      </c>
      <c r="H238" s="176">
        <v>1</v>
      </c>
      <c r="I238" s="266" t="s">
        <v>2193</v>
      </c>
      <c r="J238" s="271" t="s">
        <v>2194</v>
      </c>
      <c r="K238" s="266" t="s">
        <v>2025</v>
      </c>
      <c r="L238" s="266" t="s">
        <v>2195</v>
      </c>
      <c r="M238" s="266" t="s">
        <v>2025</v>
      </c>
      <c r="N238" s="266" t="s">
        <v>2195</v>
      </c>
      <c r="O238" s="266" t="s">
        <v>2196</v>
      </c>
      <c r="P238" s="266" t="s">
        <v>215</v>
      </c>
      <c r="Q238" s="266" t="s">
        <v>2179</v>
      </c>
      <c r="R238" s="266" t="s">
        <v>924</v>
      </c>
      <c r="S238" s="266" t="s">
        <v>1997</v>
      </c>
    </row>
    <row r="239" spans="1:19" ht="33.75">
      <c r="A239" s="287">
        <v>232</v>
      </c>
      <c r="B239" s="262" t="s">
        <v>934</v>
      </c>
      <c r="C239" s="263" t="s">
        <v>935</v>
      </c>
      <c r="D239" s="266" t="s">
        <v>2197</v>
      </c>
      <c r="E239" s="266" t="s">
        <v>2198</v>
      </c>
      <c r="F239" s="266">
        <v>4217023787</v>
      </c>
      <c r="G239" s="266" t="s">
        <v>2199</v>
      </c>
      <c r="H239" s="176">
        <v>1</v>
      </c>
      <c r="I239" s="266" t="s">
        <v>2200</v>
      </c>
      <c r="J239" s="271" t="s">
        <v>2201</v>
      </c>
      <c r="K239" s="266" t="s">
        <v>2025</v>
      </c>
      <c r="L239" s="266" t="s">
        <v>2202</v>
      </c>
      <c r="M239" s="266" t="s">
        <v>2025</v>
      </c>
      <c r="N239" s="266" t="s">
        <v>2202</v>
      </c>
      <c r="O239" s="266" t="s">
        <v>2200</v>
      </c>
      <c r="P239" s="266" t="s">
        <v>215</v>
      </c>
      <c r="Q239" s="266" t="s">
        <v>2179</v>
      </c>
      <c r="R239" s="266" t="s">
        <v>924</v>
      </c>
      <c r="S239" s="266" t="s">
        <v>1997</v>
      </c>
    </row>
    <row r="240" spans="1:19" ht="33.75">
      <c r="A240" s="287">
        <v>233</v>
      </c>
      <c r="B240" s="262" t="s">
        <v>934</v>
      </c>
      <c r="C240" s="270" t="s">
        <v>935</v>
      </c>
      <c r="D240" s="266" t="s">
        <v>2203</v>
      </c>
      <c r="E240" s="266" t="s">
        <v>2204</v>
      </c>
      <c r="F240" s="266">
        <v>4217032076</v>
      </c>
      <c r="G240" s="266" t="s">
        <v>2205</v>
      </c>
      <c r="H240" s="176">
        <v>1</v>
      </c>
      <c r="I240" s="266" t="s">
        <v>2206</v>
      </c>
      <c r="J240" s="271" t="s">
        <v>2207</v>
      </c>
      <c r="K240" s="266" t="s">
        <v>2025</v>
      </c>
      <c r="L240" s="266" t="s">
        <v>2208</v>
      </c>
      <c r="M240" s="266" t="s">
        <v>2025</v>
      </c>
      <c r="N240" s="266" t="s">
        <v>2209</v>
      </c>
      <c r="O240" s="266" t="s">
        <v>2210</v>
      </c>
      <c r="P240" s="266" t="s">
        <v>2189</v>
      </c>
      <c r="Q240" s="266" t="s">
        <v>2179</v>
      </c>
      <c r="R240" s="266" t="s">
        <v>924</v>
      </c>
      <c r="S240" s="266" t="s">
        <v>1997</v>
      </c>
    </row>
    <row r="241" spans="1:19" ht="45">
      <c r="A241" s="287">
        <v>234</v>
      </c>
      <c r="B241" s="262" t="s">
        <v>934</v>
      </c>
      <c r="C241" s="263" t="s">
        <v>935</v>
      </c>
      <c r="D241" s="262" t="s">
        <v>2211</v>
      </c>
      <c r="E241" s="266" t="s">
        <v>2212</v>
      </c>
      <c r="F241" s="266">
        <v>4217023762</v>
      </c>
      <c r="G241" s="266" t="s">
        <v>2213</v>
      </c>
      <c r="H241" s="176">
        <v>1</v>
      </c>
      <c r="I241" s="266" t="s">
        <v>2214</v>
      </c>
      <c r="J241" s="271" t="s">
        <v>2215</v>
      </c>
      <c r="K241" s="266" t="s">
        <v>284</v>
      </c>
      <c r="L241" s="266" t="s">
        <v>2216</v>
      </c>
      <c r="M241" s="266" t="s">
        <v>284</v>
      </c>
      <c r="N241" s="266" t="s">
        <v>2216</v>
      </c>
      <c r="O241" s="266" t="s">
        <v>2217</v>
      </c>
      <c r="P241" s="266" t="s">
        <v>215</v>
      </c>
      <c r="Q241" s="266" t="s">
        <v>220</v>
      </c>
      <c r="R241" s="266" t="s">
        <v>2218</v>
      </c>
      <c r="S241" s="266" t="s">
        <v>1997</v>
      </c>
    </row>
    <row r="242" spans="1:19" ht="56.25">
      <c r="A242" s="287">
        <v>235</v>
      </c>
      <c r="B242" s="262" t="s">
        <v>934</v>
      </c>
      <c r="C242" s="263" t="s">
        <v>935</v>
      </c>
      <c r="D242" s="262" t="s">
        <v>2219</v>
      </c>
      <c r="E242" s="266" t="s">
        <v>2220</v>
      </c>
      <c r="F242" s="266">
        <v>4217023353</v>
      </c>
      <c r="G242" s="266" t="s">
        <v>2221</v>
      </c>
      <c r="H242" s="176">
        <v>1</v>
      </c>
      <c r="I242" s="266" t="s">
        <v>2222</v>
      </c>
      <c r="J242" s="271" t="s">
        <v>2223</v>
      </c>
      <c r="K242" s="266" t="s">
        <v>284</v>
      </c>
      <c r="L242" s="266" t="s">
        <v>2224</v>
      </c>
      <c r="M242" s="266" t="s">
        <v>2225</v>
      </c>
      <c r="N242" s="266" t="s">
        <v>2226</v>
      </c>
      <c r="O242" s="266" t="s">
        <v>2222</v>
      </c>
      <c r="P242" s="266" t="s">
        <v>215</v>
      </c>
      <c r="Q242" s="266" t="s">
        <v>220</v>
      </c>
      <c r="R242" s="266" t="s">
        <v>2218</v>
      </c>
      <c r="S242" s="266" t="s">
        <v>1997</v>
      </c>
    </row>
    <row r="243" spans="1:19" ht="33.75">
      <c r="A243" s="287">
        <v>236</v>
      </c>
      <c r="B243" s="262" t="s">
        <v>934</v>
      </c>
      <c r="C243" s="263" t="s">
        <v>935</v>
      </c>
      <c r="D243" s="262" t="s">
        <v>2227</v>
      </c>
      <c r="E243" s="266" t="s">
        <v>2228</v>
      </c>
      <c r="F243" s="266">
        <v>4217042910</v>
      </c>
      <c r="G243" s="266" t="s">
        <v>2229</v>
      </c>
      <c r="H243" s="176">
        <v>1</v>
      </c>
      <c r="I243" s="266" t="s">
        <v>2230</v>
      </c>
      <c r="J243" s="271" t="s">
        <v>2231</v>
      </c>
      <c r="K243" s="266" t="s">
        <v>284</v>
      </c>
      <c r="L243" s="266" t="s">
        <v>2232</v>
      </c>
      <c r="M243" s="266" t="s">
        <v>2233</v>
      </c>
      <c r="N243" s="266" t="s">
        <v>2234</v>
      </c>
      <c r="O243" s="266" t="s">
        <v>2230</v>
      </c>
      <c r="P243" s="266" t="s">
        <v>215</v>
      </c>
      <c r="Q243" s="266" t="s">
        <v>220</v>
      </c>
      <c r="R243" s="266" t="s">
        <v>2218</v>
      </c>
      <c r="S243" s="266" t="s">
        <v>1997</v>
      </c>
    </row>
    <row r="244" spans="1:19" ht="33.75">
      <c r="A244" s="287">
        <v>237</v>
      </c>
      <c r="B244" s="262" t="s">
        <v>934</v>
      </c>
      <c r="C244" s="263" t="s">
        <v>935</v>
      </c>
      <c r="D244" s="266" t="s">
        <v>2235</v>
      </c>
      <c r="E244" s="266" t="s">
        <v>2236</v>
      </c>
      <c r="F244" s="266">
        <v>4217023441</v>
      </c>
      <c r="G244" s="266" t="s">
        <v>2237</v>
      </c>
      <c r="H244" s="176">
        <v>1</v>
      </c>
      <c r="I244" s="266" t="s">
        <v>2238</v>
      </c>
      <c r="J244" s="271" t="s">
        <v>2239</v>
      </c>
      <c r="K244" s="266" t="s">
        <v>2025</v>
      </c>
      <c r="L244" s="266" t="s">
        <v>2240</v>
      </c>
      <c r="M244" s="266" t="s">
        <v>2025</v>
      </c>
      <c r="N244" s="266" t="s">
        <v>2240</v>
      </c>
      <c r="O244" s="266" t="s">
        <v>2238</v>
      </c>
      <c r="P244" s="266" t="s">
        <v>215</v>
      </c>
      <c r="Q244" s="266" t="s">
        <v>220</v>
      </c>
      <c r="R244" s="266" t="s">
        <v>2218</v>
      </c>
      <c r="S244" s="266" t="s">
        <v>1997</v>
      </c>
    </row>
    <row r="245" spans="1:19" ht="33.75">
      <c r="A245" s="287">
        <v>238</v>
      </c>
      <c r="B245" s="262" t="s">
        <v>934</v>
      </c>
      <c r="C245" s="263" t="s">
        <v>935</v>
      </c>
      <c r="D245" s="266" t="s">
        <v>2241</v>
      </c>
      <c r="E245" s="266" t="s">
        <v>2242</v>
      </c>
      <c r="F245" s="266">
        <v>4217030142</v>
      </c>
      <c r="G245" s="266" t="s">
        <v>2243</v>
      </c>
      <c r="H245" s="176">
        <v>1</v>
      </c>
      <c r="I245" s="266" t="s">
        <v>2244</v>
      </c>
      <c r="J245" s="271" t="s">
        <v>2245</v>
      </c>
      <c r="K245" s="266" t="s">
        <v>2025</v>
      </c>
      <c r="L245" s="266" t="s">
        <v>2246</v>
      </c>
      <c r="M245" s="266" t="s">
        <v>1033</v>
      </c>
      <c r="N245" s="266" t="s">
        <v>2247</v>
      </c>
      <c r="O245" s="266" t="s">
        <v>2244</v>
      </c>
      <c r="P245" s="266" t="s">
        <v>215</v>
      </c>
      <c r="Q245" s="266" t="s">
        <v>220</v>
      </c>
      <c r="R245" s="266" t="s">
        <v>2218</v>
      </c>
      <c r="S245" s="266" t="s">
        <v>1997</v>
      </c>
    </row>
    <row r="246" spans="1:19" ht="33.75">
      <c r="A246" s="287">
        <v>239</v>
      </c>
      <c r="B246" s="262" t="s">
        <v>934</v>
      </c>
      <c r="C246" s="263" t="s">
        <v>935</v>
      </c>
      <c r="D246" s="266" t="s">
        <v>2248</v>
      </c>
      <c r="E246" s="266" t="s">
        <v>2249</v>
      </c>
      <c r="F246" s="266">
        <v>4217029556</v>
      </c>
      <c r="G246" s="266" t="s">
        <v>2250</v>
      </c>
      <c r="H246" s="176">
        <v>1</v>
      </c>
      <c r="I246" s="266" t="s">
        <v>2251</v>
      </c>
      <c r="J246" s="271" t="s">
        <v>2252</v>
      </c>
      <c r="K246" s="266" t="s">
        <v>2025</v>
      </c>
      <c r="L246" s="266" t="s">
        <v>2253</v>
      </c>
      <c r="M246" s="266" t="s">
        <v>1121</v>
      </c>
      <c r="N246" s="266" t="s">
        <v>2254</v>
      </c>
      <c r="O246" s="266" t="s">
        <v>2251</v>
      </c>
      <c r="P246" s="266" t="s">
        <v>215</v>
      </c>
      <c r="Q246" s="266" t="s">
        <v>220</v>
      </c>
      <c r="R246" s="266" t="s">
        <v>2218</v>
      </c>
      <c r="S246" s="266" t="s">
        <v>1997</v>
      </c>
    </row>
    <row r="247" spans="1:19" ht="45">
      <c r="A247" s="287">
        <v>240</v>
      </c>
      <c r="B247" s="262" t="s">
        <v>934</v>
      </c>
      <c r="C247" s="270" t="s">
        <v>935</v>
      </c>
      <c r="D247" s="262" t="s">
        <v>2255</v>
      </c>
      <c r="E247" s="263" t="s">
        <v>2256</v>
      </c>
      <c r="F247" s="262">
        <v>4217030826</v>
      </c>
      <c r="G247" s="262" t="s">
        <v>2257</v>
      </c>
      <c r="H247" s="176">
        <v>1</v>
      </c>
      <c r="I247" s="262" t="s">
        <v>2258</v>
      </c>
      <c r="J247" s="262" t="s">
        <v>2259</v>
      </c>
      <c r="K247" s="266" t="s">
        <v>941</v>
      </c>
      <c r="L247" s="262" t="s">
        <v>2260</v>
      </c>
      <c r="M247" s="266" t="s">
        <v>941</v>
      </c>
      <c r="N247" s="262" t="s">
        <v>2260</v>
      </c>
      <c r="O247" s="262" t="s">
        <v>2261</v>
      </c>
      <c r="P247" s="266" t="s">
        <v>289</v>
      </c>
      <c r="Q247" s="266" t="s">
        <v>1269</v>
      </c>
      <c r="R247" s="266" t="s">
        <v>924</v>
      </c>
      <c r="S247" s="266" t="s">
        <v>2262</v>
      </c>
    </row>
    <row r="248" spans="1:19" ht="45">
      <c r="A248" s="287">
        <v>241</v>
      </c>
      <c r="B248" s="262" t="s">
        <v>934</v>
      </c>
      <c r="C248" s="270" t="s">
        <v>935</v>
      </c>
      <c r="D248" s="262" t="s">
        <v>2263</v>
      </c>
      <c r="E248" s="263" t="s">
        <v>2264</v>
      </c>
      <c r="F248" s="262">
        <v>4217029482</v>
      </c>
      <c r="G248" s="262" t="s">
        <v>2265</v>
      </c>
      <c r="H248" s="176">
        <v>1</v>
      </c>
      <c r="I248" s="262" t="s">
        <v>2266</v>
      </c>
      <c r="J248" s="262" t="s">
        <v>2267</v>
      </c>
      <c r="K248" s="266" t="s">
        <v>941</v>
      </c>
      <c r="L248" s="262" t="s">
        <v>2268</v>
      </c>
      <c r="M248" s="266" t="s">
        <v>941</v>
      </c>
      <c r="N248" s="262" t="s">
        <v>2268</v>
      </c>
      <c r="O248" s="262" t="s">
        <v>2269</v>
      </c>
      <c r="P248" s="266" t="s">
        <v>289</v>
      </c>
      <c r="Q248" s="266" t="s">
        <v>269</v>
      </c>
      <c r="R248" s="266" t="s">
        <v>924</v>
      </c>
      <c r="S248" s="266" t="s">
        <v>2262</v>
      </c>
    </row>
    <row r="249" spans="1:19" ht="45">
      <c r="A249" s="287">
        <v>242</v>
      </c>
      <c r="B249" s="262" t="s">
        <v>934</v>
      </c>
      <c r="C249" s="262" t="s">
        <v>935</v>
      </c>
      <c r="D249" s="262" t="s">
        <v>2270</v>
      </c>
      <c r="E249" s="263" t="s">
        <v>2271</v>
      </c>
      <c r="F249" s="262">
        <v>4217127578</v>
      </c>
      <c r="G249" s="262" t="s">
        <v>2272</v>
      </c>
      <c r="H249" s="176">
        <v>1</v>
      </c>
      <c r="I249" s="262" t="s">
        <v>2273</v>
      </c>
      <c r="J249" s="262" t="s">
        <v>2274</v>
      </c>
      <c r="K249" s="262" t="s">
        <v>941</v>
      </c>
      <c r="L249" s="262" t="s">
        <v>2275</v>
      </c>
      <c r="M249" s="262" t="s">
        <v>941</v>
      </c>
      <c r="N249" s="262" t="s">
        <v>2275</v>
      </c>
      <c r="O249" s="262" t="s">
        <v>2273</v>
      </c>
      <c r="P249" s="266" t="s">
        <v>289</v>
      </c>
      <c r="Q249" s="262" t="s">
        <v>269</v>
      </c>
      <c r="R249" s="262" t="s">
        <v>269</v>
      </c>
      <c r="S249" s="266" t="s">
        <v>2262</v>
      </c>
    </row>
    <row r="250" spans="1:19" ht="56.25">
      <c r="A250" s="287">
        <v>243</v>
      </c>
      <c r="B250" s="262" t="s">
        <v>934</v>
      </c>
      <c r="C250" s="270" t="s">
        <v>935</v>
      </c>
      <c r="D250" s="262" t="s">
        <v>2276</v>
      </c>
      <c r="E250" s="263" t="s">
        <v>2277</v>
      </c>
      <c r="F250" s="262">
        <v>4217163632</v>
      </c>
      <c r="G250" s="262" t="s">
        <v>2278</v>
      </c>
      <c r="H250" s="176">
        <v>1</v>
      </c>
      <c r="I250" s="262" t="s">
        <v>2279</v>
      </c>
      <c r="J250" s="262"/>
      <c r="K250" s="262" t="s">
        <v>941</v>
      </c>
      <c r="L250" s="262" t="s">
        <v>2280</v>
      </c>
      <c r="M250" s="262" t="s">
        <v>941</v>
      </c>
      <c r="N250" s="262" t="s">
        <v>2280</v>
      </c>
      <c r="O250" s="262" t="s">
        <v>2279</v>
      </c>
      <c r="P250" s="266" t="s">
        <v>289</v>
      </c>
      <c r="Q250" s="266" t="s">
        <v>269</v>
      </c>
      <c r="R250" s="266" t="s">
        <v>924</v>
      </c>
      <c r="S250" s="266" t="s">
        <v>2262</v>
      </c>
    </row>
    <row r="251" spans="1:19" ht="33.75">
      <c r="A251" s="287">
        <v>244</v>
      </c>
      <c r="B251" s="262" t="s">
        <v>934</v>
      </c>
      <c r="C251" s="270" t="s">
        <v>935</v>
      </c>
      <c r="D251" s="262" t="s">
        <v>2281</v>
      </c>
      <c r="E251" s="263" t="s">
        <v>2282</v>
      </c>
      <c r="F251" s="262">
        <v>4217030590</v>
      </c>
      <c r="G251" s="262" t="s">
        <v>2283</v>
      </c>
      <c r="H251" s="176">
        <v>1</v>
      </c>
      <c r="I251" s="262" t="s">
        <v>2284</v>
      </c>
      <c r="J251" s="262" t="s">
        <v>2285</v>
      </c>
      <c r="K251" s="266" t="s">
        <v>941</v>
      </c>
      <c r="L251" s="262" t="s">
        <v>2286</v>
      </c>
      <c r="M251" s="266" t="s">
        <v>941</v>
      </c>
      <c r="N251" s="262" t="s">
        <v>2286</v>
      </c>
      <c r="O251" s="262" t="s">
        <v>2287</v>
      </c>
      <c r="P251" s="266" t="s">
        <v>289</v>
      </c>
      <c r="Q251" s="266" t="s">
        <v>269</v>
      </c>
      <c r="R251" s="266" t="s">
        <v>924</v>
      </c>
      <c r="S251" s="266" t="s">
        <v>2262</v>
      </c>
    </row>
    <row r="252" spans="1:19" ht="90">
      <c r="A252" s="287">
        <v>245</v>
      </c>
      <c r="B252" s="262" t="s">
        <v>934</v>
      </c>
      <c r="C252" s="270" t="s">
        <v>935</v>
      </c>
      <c r="D252" s="262" t="s">
        <v>2288</v>
      </c>
      <c r="E252" s="263" t="s">
        <v>2289</v>
      </c>
      <c r="F252" s="262">
        <v>4217030960</v>
      </c>
      <c r="G252" s="262" t="s">
        <v>2290</v>
      </c>
      <c r="H252" s="176">
        <v>1</v>
      </c>
      <c r="I252" s="262" t="s">
        <v>2291</v>
      </c>
      <c r="J252" s="262" t="s">
        <v>2292</v>
      </c>
      <c r="K252" s="266" t="s">
        <v>941</v>
      </c>
      <c r="L252" s="262" t="s">
        <v>2293</v>
      </c>
      <c r="M252" s="266" t="s">
        <v>941</v>
      </c>
      <c r="N252" s="262" t="s">
        <v>2293</v>
      </c>
      <c r="O252" s="262" t="s">
        <v>2294</v>
      </c>
      <c r="P252" s="266" t="s">
        <v>289</v>
      </c>
      <c r="Q252" s="266" t="s">
        <v>269</v>
      </c>
      <c r="R252" s="266" t="s">
        <v>924</v>
      </c>
      <c r="S252" s="266" t="s">
        <v>2262</v>
      </c>
    </row>
    <row r="253" spans="1:19" ht="45">
      <c r="A253" s="287">
        <v>246</v>
      </c>
      <c r="B253" s="262" t="s">
        <v>934</v>
      </c>
      <c r="C253" s="270" t="s">
        <v>935</v>
      </c>
      <c r="D253" s="262" t="s">
        <v>2295</v>
      </c>
      <c r="E253" s="263" t="s">
        <v>2296</v>
      </c>
      <c r="F253" s="262">
        <v>4217029468</v>
      </c>
      <c r="G253" s="262" t="s">
        <v>2297</v>
      </c>
      <c r="H253" s="176">
        <v>1</v>
      </c>
      <c r="I253" s="262" t="s">
        <v>2298</v>
      </c>
      <c r="J253" s="262" t="s">
        <v>2299</v>
      </c>
      <c r="K253" s="266" t="s">
        <v>941</v>
      </c>
      <c r="L253" s="262" t="s">
        <v>2300</v>
      </c>
      <c r="M253" s="266" t="s">
        <v>941</v>
      </c>
      <c r="N253" s="262" t="s">
        <v>2300</v>
      </c>
      <c r="O253" s="262" t="s">
        <v>2301</v>
      </c>
      <c r="P253" s="266" t="s">
        <v>289</v>
      </c>
      <c r="Q253" s="266" t="s">
        <v>269</v>
      </c>
      <c r="R253" s="266" t="s">
        <v>924</v>
      </c>
      <c r="S253" s="266" t="s">
        <v>2262</v>
      </c>
    </row>
    <row r="254" spans="1:19" ht="56.25">
      <c r="A254" s="287">
        <v>247</v>
      </c>
      <c r="B254" s="262" t="s">
        <v>934</v>
      </c>
      <c r="C254" s="262" t="s">
        <v>935</v>
      </c>
      <c r="D254" s="262" t="s">
        <v>2302</v>
      </c>
      <c r="E254" s="263" t="s">
        <v>2303</v>
      </c>
      <c r="F254" s="262">
        <v>4217164210</v>
      </c>
      <c r="G254" s="262" t="s">
        <v>2304</v>
      </c>
      <c r="H254" s="176">
        <v>1</v>
      </c>
      <c r="I254" s="262" t="s">
        <v>2305</v>
      </c>
      <c r="J254" s="262"/>
      <c r="K254" s="262" t="s">
        <v>941</v>
      </c>
      <c r="L254" s="262" t="s">
        <v>2306</v>
      </c>
      <c r="M254" s="262" t="s">
        <v>941</v>
      </c>
      <c r="N254" s="262" t="s">
        <v>2306</v>
      </c>
      <c r="O254" s="262" t="s">
        <v>2305</v>
      </c>
      <c r="P254" s="266" t="s">
        <v>289</v>
      </c>
      <c r="Q254" s="266" t="s">
        <v>269</v>
      </c>
      <c r="R254" s="266" t="s">
        <v>924</v>
      </c>
      <c r="S254" s="266" t="s">
        <v>2262</v>
      </c>
    </row>
    <row r="255" spans="1:19" ht="45">
      <c r="A255" s="287">
        <v>248</v>
      </c>
      <c r="B255" s="262" t="s">
        <v>934</v>
      </c>
      <c r="C255" s="270" t="s">
        <v>935</v>
      </c>
      <c r="D255" s="262" t="s">
        <v>2307</v>
      </c>
      <c r="E255" s="263" t="s">
        <v>2308</v>
      </c>
      <c r="F255" s="262">
        <v>4217037726</v>
      </c>
      <c r="G255" s="262" t="s">
        <v>2309</v>
      </c>
      <c r="H255" s="176">
        <v>1</v>
      </c>
      <c r="I255" s="262" t="s">
        <v>2310</v>
      </c>
      <c r="J255" s="262" t="s">
        <v>2311</v>
      </c>
      <c r="K255" s="266" t="s">
        <v>941</v>
      </c>
      <c r="L255" s="262" t="s">
        <v>2312</v>
      </c>
      <c r="M255" s="266" t="s">
        <v>941</v>
      </c>
      <c r="N255" s="262" t="s">
        <v>2312</v>
      </c>
      <c r="O255" s="262" t="s">
        <v>2313</v>
      </c>
      <c r="P255" s="266" t="s">
        <v>289</v>
      </c>
      <c r="Q255" s="266" t="s">
        <v>269</v>
      </c>
      <c r="R255" s="266" t="s">
        <v>924</v>
      </c>
      <c r="S255" s="266" t="s">
        <v>2262</v>
      </c>
    </row>
    <row r="256" spans="1:19" ht="33.75">
      <c r="A256" s="287">
        <v>249</v>
      </c>
      <c r="B256" s="262" t="s">
        <v>934</v>
      </c>
      <c r="C256" s="270" t="s">
        <v>935</v>
      </c>
      <c r="D256" s="262" t="s">
        <v>2314</v>
      </c>
      <c r="E256" s="263" t="s">
        <v>2315</v>
      </c>
      <c r="F256" s="262">
        <v>4217037074</v>
      </c>
      <c r="G256" s="262" t="s">
        <v>2316</v>
      </c>
      <c r="H256" s="176">
        <v>1</v>
      </c>
      <c r="I256" s="262" t="s">
        <v>2317</v>
      </c>
      <c r="J256" s="262" t="s">
        <v>2318</v>
      </c>
      <c r="K256" s="266" t="s">
        <v>941</v>
      </c>
      <c r="L256" s="262" t="s">
        <v>2319</v>
      </c>
      <c r="M256" s="266" t="s">
        <v>941</v>
      </c>
      <c r="N256" s="262" t="s">
        <v>2319</v>
      </c>
      <c r="O256" s="262" t="s">
        <v>2320</v>
      </c>
      <c r="P256" s="266" t="s">
        <v>289</v>
      </c>
      <c r="Q256" s="266" t="s">
        <v>269</v>
      </c>
      <c r="R256" s="266" t="s">
        <v>924</v>
      </c>
      <c r="S256" s="266" t="s">
        <v>2262</v>
      </c>
    </row>
    <row r="257" spans="1:19" ht="45">
      <c r="A257" s="287">
        <v>250</v>
      </c>
      <c r="B257" s="262" t="s">
        <v>934</v>
      </c>
      <c r="C257" s="270" t="s">
        <v>935</v>
      </c>
      <c r="D257" s="262" t="s">
        <v>2321</v>
      </c>
      <c r="E257" s="263" t="s">
        <v>2322</v>
      </c>
      <c r="F257" s="262">
        <v>4217032090</v>
      </c>
      <c r="G257" s="262" t="s">
        <v>2323</v>
      </c>
      <c r="H257" s="176">
        <v>1</v>
      </c>
      <c r="I257" s="262" t="s">
        <v>2324</v>
      </c>
      <c r="J257" s="262" t="s">
        <v>2325</v>
      </c>
      <c r="K257" s="266" t="s">
        <v>941</v>
      </c>
      <c r="L257" s="262" t="s">
        <v>2326</v>
      </c>
      <c r="M257" s="266" t="s">
        <v>941</v>
      </c>
      <c r="N257" s="262" t="s">
        <v>2326</v>
      </c>
      <c r="O257" s="262" t="s">
        <v>2327</v>
      </c>
      <c r="P257" s="266" t="s">
        <v>289</v>
      </c>
      <c r="Q257" s="266" t="s">
        <v>269</v>
      </c>
      <c r="R257" s="266" t="s">
        <v>924</v>
      </c>
      <c r="S257" s="266" t="s">
        <v>2262</v>
      </c>
    </row>
    <row r="258" spans="1:19" ht="33.75">
      <c r="A258" s="287">
        <v>251</v>
      </c>
      <c r="B258" s="262" t="s">
        <v>934</v>
      </c>
      <c r="C258" s="270" t="s">
        <v>935</v>
      </c>
      <c r="D258" s="262" t="s">
        <v>2328</v>
      </c>
      <c r="E258" s="263" t="s">
        <v>2329</v>
      </c>
      <c r="F258" s="262">
        <v>4217160737</v>
      </c>
      <c r="G258" s="262" t="s">
        <v>2330</v>
      </c>
      <c r="H258" s="176">
        <v>1</v>
      </c>
      <c r="I258" s="262" t="s">
        <v>2331</v>
      </c>
      <c r="J258" s="268" t="s">
        <v>2332</v>
      </c>
      <c r="K258" s="266" t="s">
        <v>941</v>
      </c>
      <c r="L258" s="262" t="s">
        <v>2333</v>
      </c>
      <c r="M258" s="266" t="s">
        <v>941</v>
      </c>
      <c r="N258" s="262" t="s">
        <v>2333</v>
      </c>
      <c r="O258" s="262"/>
      <c r="P258" s="266" t="s">
        <v>289</v>
      </c>
      <c r="Q258" s="266" t="s">
        <v>269</v>
      </c>
      <c r="R258" s="266" t="s">
        <v>924</v>
      </c>
      <c r="S258" s="266" t="s">
        <v>2262</v>
      </c>
    </row>
    <row r="259" spans="1:19" ht="33.75">
      <c r="A259" s="287">
        <v>252</v>
      </c>
      <c r="B259" s="262" t="s">
        <v>934</v>
      </c>
      <c r="C259" s="270" t="s">
        <v>935</v>
      </c>
      <c r="D259" s="262" t="s">
        <v>2334</v>
      </c>
      <c r="E259" s="263" t="s">
        <v>2335</v>
      </c>
      <c r="F259" s="262">
        <v>4217031322</v>
      </c>
      <c r="G259" s="262" t="s">
        <v>2336</v>
      </c>
      <c r="H259" s="176">
        <v>1</v>
      </c>
      <c r="I259" s="262" t="s">
        <v>2337</v>
      </c>
      <c r="J259" s="262" t="s">
        <v>2338</v>
      </c>
      <c r="K259" s="266" t="s">
        <v>941</v>
      </c>
      <c r="L259" s="262" t="s">
        <v>2339</v>
      </c>
      <c r="M259" s="266" t="s">
        <v>941</v>
      </c>
      <c r="N259" s="262" t="s">
        <v>2339</v>
      </c>
      <c r="O259" s="262" t="s">
        <v>2340</v>
      </c>
      <c r="P259" s="266" t="s">
        <v>289</v>
      </c>
      <c r="Q259" s="266" t="s">
        <v>269</v>
      </c>
      <c r="R259" s="266" t="s">
        <v>924</v>
      </c>
      <c r="S259" s="266" t="s">
        <v>2262</v>
      </c>
    </row>
    <row r="260" spans="1:19" ht="78.75">
      <c r="A260" s="287">
        <v>253</v>
      </c>
      <c r="B260" s="262" t="s">
        <v>934</v>
      </c>
      <c r="C260" s="270" t="s">
        <v>935</v>
      </c>
      <c r="D260" s="262" t="s">
        <v>2341</v>
      </c>
      <c r="E260" s="263" t="s">
        <v>2342</v>
      </c>
      <c r="F260" s="262">
        <v>4217035077</v>
      </c>
      <c r="G260" s="262" t="s">
        <v>2343</v>
      </c>
      <c r="H260" s="176">
        <v>1</v>
      </c>
      <c r="I260" s="262" t="s">
        <v>2344</v>
      </c>
      <c r="J260" s="285" t="s">
        <v>2345</v>
      </c>
      <c r="K260" s="266" t="s">
        <v>941</v>
      </c>
      <c r="L260" s="262" t="s">
        <v>2346</v>
      </c>
      <c r="M260" s="266" t="s">
        <v>941</v>
      </c>
      <c r="N260" s="262" t="s">
        <v>2346</v>
      </c>
      <c r="O260" s="262" t="s">
        <v>2347</v>
      </c>
      <c r="P260" s="266" t="s">
        <v>289</v>
      </c>
      <c r="Q260" s="266" t="s">
        <v>269</v>
      </c>
      <c r="R260" s="266" t="s">
        <v>924</v>
      </c>
      <c r="S260" s="266" t="s">
        <v>2262</v>
      </c>
    </row>
    <row r="261" spans="1:19" ht="33.75">
      <c r="A261" s="287">
        <v>254</v>
      </c>
      <c r="B261" s="262" t="s">
        <v>934</v>
      </c>
      <c r="C261" s="270" t="s">
        <v>935</v>
      </c>
      <c r="D261" s="262" t="s">
        <v>2348</v>
      </c>
      <c r="E261" s="263" t="s">
        <v>2349</v>
      </c>
      <c r="F261" s="262">
        <v>4217023410</v>
      </c>
      <c r="G261" s="262" t="s">
        <v>2350</v>
      </c>
      <c r="H261" s="176">
        <v>1</v>
      </c>
      <c r="I261" s="262" t="s">
        <v>2351</v>
      </c>
      <c r="J261" s="262" t="s">
        <v>2352</v>
      </c>
      <c r="K261" s="266" t="s">
        <v>941</v>
      </c>
      <c r="L261" s="262" t="s">
        <v>2353</v>
      </c>
      <c r="M261" s="266" t="s">
        <v>941</v>
      </c>
      <c r="N261" s="262" t="s">
        <v>2353</v>
      </c>
      <c r="O261" s="262" t="s">
        <v>2354</v>
      </c>
      <c r="P261" s="266" t="s">
        <v>289</v>
      </c>
      <c r="Q261" s="266" t="s">
        <v>269</v>
      </c>
      <c r="R261" s="266" t="s">
        <v>924</v>
      </c>
      <c r="S261" s="266" t="s">
        <v>2262</v>
      </c>
    </row>
    <row r="262" spans="1:19" ht="90">
      <c r="A262" s="287">
        <v>255</v>
      </c>
      <c r="B262" s="262" t="s">
        <v>934</v>
      </c>
      <c r="C262" s="270" t="s">
        <v>935</v>
      </c>
      <c r="D262" s="262" t="s">
        <v>2355</v>
      </c>
      <c r="E262" s="263" t="s">
        <v>2356</v>
      </c>
      <c r="F262" s="262">
        <v>4217030978</v>
      </c>
      <c r="G262" s="262" t="s">
        <v>2357</v>
      </c>
      <c r="H262" s="176">
        <v>1</v>
      </c>
      <c r="I262" s="262" t="s">
        <v>2358</v>
      </c>
      <c r="J262" s="262" t="s">
        <v>2359</v>
      </c>
      <c r="K262" s="266" t="s">
        <v>941</v>
      </c>
      <c r="L262" s="262" t="s">
        <v>2360</v>
      </c>
      <c r="M262" s="266" t="s">
        <v>941</v>
      </c>
      <c r="N262" s="262" t="s">
        <v>2360</v>
      </c>
      <c r="O262" s="262" t="s">
        <v>2361</v>
      </c>
      <c r="P262" s="266" t="s">
        <v>289</v>
      </c>
      <c r="Q262" s="266" t="s">
        <v>269</v>
      </c>
      <c r="R262" s="266" t="s">
        <v>924</v>
      </c>
      <c r="S262" s="266" t="s">
        <v>2262</v>
      </c>
    </row>
    <row r="263" spans="1:19" ht="33.75">
      <c r="A263" s="287">
        <v>256</v>
      </c>
      <c r="B263" s="262" t="s">
        <v>934</v>
      </c>
      <c r="C263" s="270" t="s">
        <v>935</v>
      </c>
      <c r="D263" s="262" t="s">
        <v>2362</v>
      </c>
      <c r="E263" s="263" t="s">
        <v>2363</v>
      </c>
      <c r="F263" s="262">
        <v>4217030985</v>
      </c>
      <c r="G263" s="262" t="s">
        <v>2364</v>
      </c>
      <c r="H263" s="176">
        <v>1</v>
      </c>
      <c r="I263" s="262" t="s">
        <v>2365</v>
      </c>
      <c r="J263" s="262" t="s">
        <v>2366</v>
      </c>
      <c r="K263" s="266" t="s">
        <v>941</v>
      </c>
      <c r="L263" s="262" t="s">
        <v>2367</v>
      </c>
      <c r="M263" s="266" t="s">
        <v>941</v>
      </c>
      <c r="N263" s="262" t="s">
        <v>2367</v>
      </c>
      <c r="O263" s="262" t="s">
        <v>2368</v>
      </c>
      <c r="P263" s="266" t="s">
        <v>215</v>
      </c>
      <c r="Q263" s="266" t="s">
        <v>269</v>
      </c>
      <c r="R263" s="266" t="s">
        <v>924</v>
      </c>
      <c r="S263" s="266" t="s">
        <v>2262</v>
      </c>
    </row>
    <row r="264" spans="1:19" ht="45">
      <c r="A264" s="287">
        <v>257</v>
      </c>
      <c r="B264" s="262" t="s">
        <v>934</v>
      </c>
      <c r="C264" s="270" t="s">
        <v>935</v>
      </c>
      <c r="D264" s="262" t="s">
        <v>2369</v>
      </c>
      <c r="E264" s="263" t="s">
        <v>2370</v>
      </c>
      <c r="F264" s="262">
        <v>4217031001</v>
      </c>
      <c r="G264" s="262" t="s">
        <v>2371</v>
      </c>
      <c r="H264" s="176">
        <v>1</v>
      </c>
      <c r="I264" s="262" t="s">
        <v>2372</v>
      </c>
      <c r="J264" s="262" t="s">
        <v>2373</v>
      </c>
      <c r="K264" s="266" t="s">
        <v>941</v>
      </c>
      <c r="L264" s="262" t="s">
        <v>2374</v>
      </c>
      <c r="M264" s="266" t="s">
        <v>941</v>
      </c>
      <c r="N264" s="262" t="s">
        <v>2374</v>
      </c>
      <c r="O264" s="262" t="s">
        <v>2375</v>
      </c>
      <c r="P264" s="266" t="s">
        <v>289</v>
      </c>
      <c r="Q264" s="266" t="s">
        <v>269</v>
      </c>
      <c r="R264" s="266" t="s">
        <v>924</v>
      </c>
      <c r="S264" s="266" t="s">
        <v>2262</v>
      </c>
    </row>
    <row r="265" spans="1:19" ht="33.75">
      <c r="A265" s="287">
        <v>258</v>
      </c>
      <c r="B265" s="262" t="s">
        <v>934</v>
      </c>
      <c r="C265" s="270" t="s">
        <v>935</v>
      </c>
      <c r="D265" s="262" t="s">
        <v>2376</v>
      </c>
      <c r="E265" s="263" t="s">
        <v>2377</v>
      </c>
      <c r="F265" s="262">
        <v>4217030600</v>
      </c>
      <c r="G265" s="262" t="s">
        <v>2378</v>
      </c>
      <c r="H265" s="176">
        <v>1</v>
      </c>
      <c r="I265" s="262" t="s">
        <v>2379</v>
      </c>
      <c r="J265" s="262" t="s">
        <v>2380</v>
      </c>
      <c r="K265" s="266" t="s">
        <v>941</v>
      </c>
      <c r="L265" s="262" t="s">
        <v>2381</v>
      </c>
      <c r="M265" s="266" t="s">
        <v>941</v>
      </c>
      <c r="N265" s="262" t="s">
        <v>2381</v>
      </c>
      <c r="O265" s="262" t="s">
        <v>2382</v>
      </c>
      <c r="P265" s="266" t="s">
        <v>289</v>
      </c>
      <c r="Q265" s="266" t="s">
        <v>269</v>
      </c>
      <c r="R265" s="266" t="s">
        <v>924</v>
      </c>
      <c r="S265" s="266" t="s">
        <v>2262</v>
      </c>
    </row>
    <row r="266" spans="1:19" ht="45">
      <c r="A266" s="287">
        <v>259</v>
      </c>
      <c r="B266" s="262" t="s">
        <v>934</v>
      </c>
      <c r="C266" s="270" t="s">
        <v>935</v>
      </c>
      <c r="D266" s="262" t="s">
        <v>2383</v>
      </c>
      <c r="E266" s="263" t="s">
        <v>2384</v>
      </c>
      <c r="F266" s="262">
        <v>4217032485</v>
      </c>
      <c r="G266" s="262" t="s">
        <v>2385</v>
      </c>
      <c r="H266" s="176">
        <v>1</v>
      </c>
      <c r="I266" s="262" t="s">
        <v>2386</v>
      </c>
      <c r="J266" s="262" t="s">
        <v>2387</v>
      </c>
      <c r="K266" s="266" t="s">
        <v>941</v>
      </c>
      <c r="L266" s="262" t="s">
        <v>2388</v>
      </c>
      <c r="M266" s="266" t="s">
        <v>941</v>
      </c>
      <c r="N266" s="262" t="s">
        <v>2388</v>
      </c>
      <c r="O266" s="262" t="s">
        <v>2389</v>
      </c>
      <c r="P266" s="266" t="s">
        <v>289</v>
      </c>
      <c r="Q266" s="266" t="s">
        <v>269</v>
      </c>
      <c r="R266" s="266" t="s">
        <v>924</v>
      </c>
      <c r="S266" s="266" t="s">
        <v>2262</v>
      </c>
    </row>
    <row r="267" spans="1:19" ht="33.75">
      <c r="A267" s="287">
        <v>260</v>
      </c>
      <c r="B267" s="262" t="s">
        <v>934</v>
      </c>
      <c r="C267" s="270" t="s">
        <v>935</v>
      </c>
      <c r="D267" s="262" t="s">
        <v>2390</v>
      </c>
      <c r="E267" s="263" t="s">
        <v>2391</v>
      </c>
      <c r="F267" s="262">
        <v>4217031330</v>
      </c>
      <c r="G267" s="262" t="s">
        <v>2392</v>
      </c>
      <c r="H267" s="176">
        <v>1</v>
      </c>
      <c r="I267" s="262" t="s">
        <v>2393</v>
      </c>
      <c r="J267" s="262" t="s">
        <v>2394</v>
      </c>
      <c r="K267" s="266" t="s">
        <v>941</v>
      </c>
      <c r="L267" s="262" t="s">
        <v>2395</v>
      </c>
      <c r="M267" s="266" t="s">
        <v>941</v>
      </c>
      <c r="N267" s="262" t="s">
        <v>2395</v>
      </c>
      <c r="O267" s="262" t="s">
        <v>2396</v>
      </c>
      <c r="P267" s="266" t="s">
        <v>289</v>
      </c>
      <c r="Q267" s="266" t="s">
        <v>269</v>
      </c>
      <c r="R267" s="266" t="s">
        <v>924</v>
      </c>
      <c r="S267" s="266" t="s">
        <v>2262</v>
      </c>
    </row>
    <row r="268" spans="1:19" ht="33.75">
      <c r="A268" s="287">
        <v>261</v>
      </c>
      <c r="B268" s="262" t="s">
        <v>934</v>
      </c>
      <c r="C268" s="270" t="s">
        <v>935</v>
      </c>
      <c r="D268" s="262" t="s">
        <v>2397</v>
      </c>
      <c r="E268" s="263" t="s">
        <v>2398</v>
      </c>
      <c r="F268" s="262">
        <v>4217031516</v>
      </c>
      <c r="G268" s="262" t="s">
        <v>2399</v>
      </c>
      <c r="H268" s="176">
        <v>1</v>
      </c>
      <c r="I268" s="262" t="s">
        <v>2400</v>
      </c>
      <c r="J268" s="262" t="s">
        <v>2401</v>
      </c>
      <c r="K268" s="266" t="s">
        <v>941</v>
      </c>
      <c r="L268" s="262" t="s">
        <v>2402</v>
      </c>
      <c r="M268" s="266" t="s">
        <v>941</v>
      </c>
      <c r="N268" s="262" t="s">
        <v>2402</v>
      </c>
      <c r="O268" s="262" t="s">
        <v>2403</v>
      </c>
      <c r="P268" s="266" t="s">
        <v>289</v>
      </c>
      <c r="Q268" s="266" t="s">
        <v>269</v>
      </c>
      <c r="R268" s="266" t="s">
        <v>924</v>
      </c>
      <c r="S268" s="266" t="s">
        <v>2262</v>
      </c>
    </row>
    <row r="269" spans="1:19" ht="33.75">
      <c r="A269" s="287">
        <v>262</v>
      </c>
      <c r="B269" s="262" t="s">
        <v>934</v>
      </c>
      <c r="C269" s="270" t="s">
        <v>935</v>
      </c>
      <c r="D269" s="262" t="s">
        <v>2404</v>
      </c>
      <c r="E269" s="263" t="s">
        <v>2405</v>
      </c>
      <c r="F269" s="262">
        <v>4217029443</v>
      </c>
      <c r="G269" s="262" t="s">
        <v>2406</v>
      </c>
      <c r="H269" s="176">
        <v>1</v>
      </c>
      <c r="I269" s="262" t="s">
        <v>2407</v>
      </c>
      <c r="J269" s="262" t="s">
        <v>2408</v>
      </c>
      <c r="K269" s="266" t="s">
        <v>941</v>
      </c>
      <c r="L269" s="262" t="s">
        <v>2409</v>
      </c>
      <c r="M269" s="266" t="s">
        <v>941</v>
      </c>
      <c r="N269" s="262" t="s">
        <v>2409</v>
      </c>
      <c r="O269" s="262" t="s">
        <v>2410</v>
      </c>
      <c r="P269" s="266" t="s">
        <v>289</v>
      </c>
      <c r="Q269" s="266" t="s">
        <v>269</v>
      </c>
      <c r="R269" s="266" t="s">
        <v>924</v>
      </c>
      <c r="S269" s="266" t="s">
        <v>2262</v>
      </c>
    </row>
    <row r="270" spans="1:19" ht="33.75">
      <c r="A270" s="287">
        <v>263</v>
      </c>
      <c r="B270" s="262" t="s">
        <v>934</v>
      </c>
      <c r="C270" s="270" t="s">
        <v>935</v>
      </c>
      <c r="D270" s="262" t="s">
        <v>2411</v>
      </c>
      <c r="E270" s="263" t="s">
        <v>2412</v>
      </c>
      <c r="F270" s="262">
        <v>4217029524</v>
      </c>
      <c r="G270" s="262" t="s">
        <v>2413</v>
      </c>
      <c r="H270" s="176">
        <v>1</v>
      </c>
      <c r="I270" s="262" t="s">
        <v>2414</v>
      </c>
      <c r="J270" s="262" t="s">
        <v>2415</v>
      </c>
      <c r="K270" s="266" t="s">
        <v>941</v>
      </c>
      <c r="L270" s="262" t="s">
        <v>2416</v>
      </c>
      <c r="M270" s="266" t="s">
        <v>941</v>
      </c>
      <c r="N270" s="262" t="s">
        <v>2416</v>
      </c>
      <c r="O270" s="262" t="s">
        <v>2417</v>
      </c>
      <c r="P270" s="266" t="s">
        <v>289</v>
      </c>
      <c r="Q270" s="266" t="s">
        <v>269</v>
      </c>
      <c r="R270" s="266" t="s">
        <v>924</v>
      </c>
      <c r="S270" s="266" t="s">
        <v>2262</v>
      </c>
    </row>
    <row r="271" spans="1:19" ht="45">
      <c r="A271" s="287">
        <v>264</v>
      </c>
      <c r="B271" s="262" t="s">
        <v>934</v>
      </c>
      <c r="C271" s="270" t="s">
        <v>935</v>
      </c>
      <c r="D271" s="262" t="s">
        <v>2418</v>
      </c>
      <c r="E271" s="263" t="s">
        <v>2419</v>
      </c>
      <c r="F271" s="262">
        <v>4217031019</v>
      </c>
      <c r="G271" s="262" t="s">
        <v>2420</v>
      </c>
      <c r="H271" s="176">
        <v>1</v>
      </c>
      <c r="I271" s="262" t="s">
        <v>2421</v>
      </c>
      <c r="J271" s="267" t="s">
        <v>2422</v>
      </c>
      <c r="K271" s="266" t="s">
        <v>941</v>
      </c>
      <c r="L271" s="262" t="s">
        <v>2423</v>
      </c>
      <c r="M271" s="266" t="s">
        <v>941</v>
      </c>
      <c r="N271" s="262" t="s">
        <v>2423</v>
      </c>
      <c r="O271" s="262" t="s">
        <v>2424</v>
      </c>
      <c r="P271" s="266" t="s">
        <v>289</v>
      </c>
      <c r="Q271" s="266" t="s">
        <v>269</v>
      </c>
      <c r="R271" s="266" t="s">
        <v>924</v>
      </c>
      <c r="S271" s="266" t="s">
        <v>2262</v>
      </c>
    </row>
    <row r="272" spans="1:19" ht="33.75">
      <c r="A272" s="287">
        <v>265</v>
      </c>
      <c r="B272" s="262" t="s">
        <v>934</v>
      </c>
      <c r="C272" s="270" t="s">
        <v>935</v>
      </c>
      <c r="D272" s="262" t="s">
        <v>2425</v>
      </c>
      <c r="E272" s="263" t="s">
        <v>2426</v>
      </c>
      <c r="F272" s="262">
        <v>4217031308</v>
      </c>
      <c r="G272" s="262" t="s">
        <v>2427</v>
      </c>
      <c r="H272" s="176">
        <v>1</v>
      </c>
      <c r="I272" s="262" t="s">
        <v>2428</v>
      </c>
      <c r="J272" s="262" t="s">
        <v>2429</v>
      </c>
      <c r="K272" s="266" t="s">
        <v>941</v>
      </c>
      <c r="L272" s="262" t="s">
        <v>2430</v>
      </c>
      <c r="M272" s="266" t="s">
        <v>941</v>
      </c>
      <c r="N272" s="262" t="s">
        <v>2430</v>
      </c>
      <c r="O272" s="262" t="s">
        <v>2431</v>
      </c>
      <c r="P272" s="266" t="s">
        <v>290</v>
      </c>
      <c r="Q272" s="266" t="s">
        <v>269</v>
      </c>
      <c r="R272" s="266" t="s">
        <v>924</v>
      </c>
      <c r="S272" s="266" t="s">
        <v>2262</v>
      </c>
    </row>
    <row r="273" spans="1:19" ht="33.75">
      <c r="A273" s="287">
        <v>266</v>
      </c>
      <c r="B273" s="262" t="s">
        <v>934</v>
      </c>
      <c r="C273" s="270" t="s">
        <v>935</v>
      </c>
      <c r="D273" s="262" t="s">
        <v>2432</v>
      </c>
      <c r="E273" s="263" t="s">
        <v>2433</v>
      </c>
      <c r="F273" s="262">
        <v>4217031026</v>
      </c>
      <c r="G273" s="262" t="s">
        <v>2434</v>
      </c>
      <c r="H273" s="176">
        <v>1</v>
      </c>
      <c r="I273" s="262" t="s">
        <v>2435</v>
      </c>
      <c r="J273" s="262" t="s">
        <v>2436</v>
      </c>
      <c r="K273" s="266" t="s">
        <v>941</v>
      </c>
      <c r="L273" s="262" t="s">
        <v>2437</v>
      </c>
      <c r="M273" s="266" t="s">
        <v>941</v>
      </c>
      <c r="N273" s="262" t="s">
        <v>2437</v>
      </c>
      <c r="O273" s="262" t="s">
        <v>2438</v>
      </c>
      <c r="P273" s="266" t="s">
        <v>289</v>
      </c>
      <c r="Q273" s="266" t="s">
        <v>269</v>
      </c>
      <c r="R273" s="266" t="s">
        <v>924</v>
      </c>
      <c r="S273" s="266" t="s">
        <v>2262</v>
      </c>
    </row>
    <row r="274" spans="1:19" ht="45">
      <c r="A274" s="287">
        <v>267</v>
      </c>
      <c r="B274" s="262" t="s">
        <v>934</v>
      </c>
      <c r="C274" s="262" t="s">
        <v>935</v>
      </c>
      <c r="D274" s="262"/>
      <c r="E274" s="263" t="s">
        <v>2439</v>
      </c>
      <c r="F274" s="262">
        <v>4217158583</v>
      </c>
      <c r="G274" s="262" t="s">
        <v>2440</v>
      </c>
      <c r="H274" s="176">
        <v>1</v>
      </c>
      <c r="I274" s="262">
        <v>89516067156</v>
      </c>
      <c r="J274" s="262" t="s">
        <v>2441</v>
      </c>
      <c r="K274" s="262" t="s">
        <v>941</v>
      </c>
      <c r="L274" s="262" t="s">
        <v>2442</v>
      </c>
      <c r="M274" s="262" t="s">
        <v>941</v>
      </c>
      <c r="N274" s="262" t="s">
        <v>2442</v>
      </c>
      <c r="O274" s="262" t="s">
        <v>2443</v>
      </c>
      <c r="P274" s="262" t="s">
        <v>290</v>
      </c>
      <c r="Q274" s="262" t="s">
        <v>697</v>
      </c>
      <c r="R274" s="262" t="s">
        <v>697</v>
      </c>
      <c r="S274" s="266" t="s">
        <v>2262</v>
      </c>
    </row>
    <row r="275" spans="1:19" ht="45">
      <c r="A275" s="287">
        <v>268</v>
      </c>
      <c r="B275" s="262" t="s">
        <v>934</v>
      </c>
      <c r="C275" s="262" t="s">
        <v>935</v>
      </c>
      <c r="D275" s="262" t="s">
        <v>2444</v>
      </c>
      <c r="E275" s="263" t="s">
        <v>2445</v>
      </c>
      <c r="F275" s="262">
        <v>4217084395</v>
      </c>
      <c r="G275" s="262" t="s">
        <v>2446</v>
      </c>
      <c r="H275" s="176">
        <v>1</v>
      </c>
      <c r="I275" s="262" t="s">
        <v>2447</v>
      </c>
      <c r="J275" s="262" t="s">
        <v>2448</v>
      </c>
      <c r="K275" s="262" t="s">
        <v>941</v>
      </c>
      <c r="L275" s="262" t="s">
        <v>2449</v>
      </c>
      <c r="M275" s="262" t="s">
        <v>941</v>
      </c>
      <c r="N275" s="262" t="s">
        <v>2449</v>
      </c>
      <c r="O275" s="262" t="s">
        <v>2447</v>
      </c>
      <c r="P275" s="266" t="s">
        <v>215</v>
      </c>
      <c r="Q275" s="262" t="s">
        <v>269</v>
      </c>
      <c r="R275" s="262" t="s">
        <v>269</v>
      </c>
      <c r="S275" s="266" t="s">
        <v>2262</v>
      </c>
    </row>
    <row r="276" spans="1:19" ht="33.75">
      <c r="A276" s="287">
        <v>269</v>
      </c>
      <c r="B276" s="262" t="s">
        <v>934</v>
      </c>
      <c r="C276" s="270" t="s">
        <v>935</v>
      </c>
      <c r="D276" s="262" t="s">
        <v>2450</v>
      </c>
      <c r="E276" s="263" t="s">
        <v>2451</v>
      </c>
      <c r="F276" s="262">
        <v>4217031107</v>
      </c>
      <c r="G276" s="262" t="s">
        <v>2452</v>
      </c>
      <c r="H276" s="176">
        <v>1</v>
      </c>
      <c r="I276" s="262" t="s">
        <v>2453</v>
      </c>
      <c r="J276" s="262" t="s">
        <v>2454</v>
      </c>
      <c r="K276" s="266" t="s">
        <v>941</v>
      </c>
      <c r="L276" s="262" t="s">
        <v>2455</v>
      </c>
      <c r="M276" s="266" t="s">
        <v>941</v>
      </c>
      <c r="N276" s="262" t="s">
        <v>2455</v>
      </c>
      <c r="O276" s="262" t="s">
        <v>2456</v>
      </c>
      <c r="P276" s="266" t="s">
        <v>289</v>
      </c>
      <c r="Q276" s="266" t="s">
        <v>269</v>
      </c>
      <c r="R276" s="266" t="s">
        <v>924</v>
      </c>
      <c r="S276" s="266" t="s">
        <v>2262</v>
      </c>
    </row>
    <row r="277" spans="1:19" ht="33.75">
      <c r="A277" s="287">
        <v>270</v>
      </c>
      <c r="B277" s="262" t="s">
        <v>934</v>
      </c>
      <c r="C277" s="270" t="s">
        <v>935</v>
      </c>
      <c r="D277" s="262" t="s">
        <v>2457</v>
      </c>
      <c r="E277" s="263" t="s">
        <v>2458</v>
      </c>
      <c r="F277" s="262">
        <v>4217023434</v>
      </c>
      <c r="G277" s="262" t="s">
        <v>2459</v>
      </c>
      <c r="H277" s="176">
        <v>1</v>
      </c>
      <c r="I277" s="262" t="s">
        <v>2460</v>
      </c>
      <c r="J277" s="262" t="s">
        <v>2461</v>
      </c>
      <c r="K277" s="266" t="s">
        <v>941</v>
      </c>
      <c r="L277" s="262" t="s">
        <v>2462</v>
      </c>
      <c r="M277" s="266" t="s">
        <v>941</v>
      </c>
      <c r="N277" s="262" t="s">
        <v>2462</v>
      </c>
      <c r="O277" s="262" t="s">
        <v>2463</v>
      </c>
      <c r="P277" s="266" t="s">
        <v>289</v>
      </c>
      <c r="Q277" s="266" t="s">
        <v>269</v>
      </c>
      <c r="R277" s="266" t="s">
        <v>924</v>
      </c>
      <c r="S277" s="266" t="s">
        <v>2262</v>
      </c>
    </row>
    <row r="278" spans="1:19" ht="33.75">
      <c r="A278" s="287">
        <v>271</v>
      </c>
      <c r="B278" s="262" t="s">
        <v>934</v>
      </c>
      <c r="C278" s="270" t="s">
        <v>935</v>
      </c>
      <c r="D278" s="262" t="s">
        <v>2464</v>
      </c>
      <c r="E278" s="263" t="s">
        <v>2465</v>
      </c>
      <c r="F278" s="262">
        <v>4217031114</v>
      </c>
      <c r="G278" s="262" t="s">
        <v>2466</v>
      </c>
      <c r="H278" s="176">
        <v>1</v>
      </c>
      <c r="I278" s="262" t="s">
        <v>2467</v>
      </c>
      <c r="J278" s="262" t="s">
        <v>2468</v>
      </c>
      <c r="K278" s="266" t="s">
        <v>941</v>
      </c>
      <c r="L278" s="262" t="s">
        <v>2469</v>
      </c>
      <c r="M278" s="266" t="s">
        <v>941</v>
      </c>
      <c r="N278" s="262" t="s">
        <v>2469</v>
      </c>
      <c r="O278" s="262" t="s">
        <v>2470</v>
      </c>
      <c r="P278" s="266" t="s">
        <v>289</v>
      </c>
      <c r="Q278" s="266" t="s">
        <v>269</v>
      </c>
      <c r="R278" s="266" t="s">
        <v>924</v>
      </c>
      <c r="S278" s="266" t="s">
        <v>2262</v>
      </c>
    </row>
    <row r="279" spans="1:19" ht="33.75">
      <c r="A279" s="287">
        <v>272</v>
      </c>
      <c r="B279" s="262" t="s">
        <v>934</v>
      </c>
      <c r="C279" s="270" t="s">
        <v>935</v>
      </c>
      <c r="D279" s="262" t="s">
        <v>2471</v>
      </c>
      <c r="E279" s="263" t="s">
        <v>2472</v>
      </c>
      <c r="F279" s="262">
        <v>4217029563</v>
      </c>
      <c r="G279" s="262" t="s">
        <v>2473</v>
      </c>
      <c r="H279" s="176">
        <v>1</v>
      </c>
      <c r="I279" s="262" t="s">
        <v>2474</v>
      </c>
      <c r="J279" s="262" t="s">
        <v>2475</v>
      </c>
      <c r="K279" s="266" t="s">
        <v>941</v>
      </c>
      <c r="L279" s="262" t="s">
        <v>2476</v>
      </c>
      <c r="M279" s="266" t="s">
        <v>941</v>
      </c>
      <c r="N279" s="262" t="s">
        <v>2476</v>
      </c>
      <c r="O279" s="262" t="s">
        <v>2477</v>
      </c>
      <c r="P279" s="266" t="s">
        <v>289</v>
      </c>
      <c r="Q279" s="266" t="s">
        <v>269</v>
      </c>
      <c r="R279" s="266" t="s">
        <v>924</v>
      </c>
      <c r="S279" s="266" t="s">
        <v>2262</v>
      </c>
    </row>
    <row r="280" spans="1:19" ht="33.75">
      <c r="A280" s="287">
        <v>273</v>
      </c>
      <c r="B280" s="262" t="s">
        <v>934</v>
      </c>
      <c r="C280" s="270" t="s">
        <v>935</v>
      </c>
      <c r="D280" s="262" t="s">
        <v>2478</v>
      </c>
      <c r="E280" s="263" t="s">
        <v>2479</v>
      </c>
      <c r="F280" s="262">
        <v>4217036095</v>
      </c>
      <c r="G280" s="262" t="s">
        <v>2480</v>
      </c>
      <c r="H280" s="176">
        <v>1</v>
      </c>
      <c r="I280" s="262" t="s">
        <v>2481</v>
      </c>
      <c r="J280" s="262" t="s">
        <v>2482</v>
      </c>
      <c r="K280" s="266" t="s">
        <v>941</v>
      </c>
      <c r="L280" s="262" t="s">
        <v>2483</v>
      </c>
      <c r="M280" s="266" t="s">
        <v>941</v>
      </c>
      <c r="N280" s="262" t="s">
        <v>2483</v>
      </c>
      <c r="O280" s="262" t="s">
        <v>2484</v>
      </c>
      <c r="P280" s="266" t="s">
        <v>289</v>
      </c>
      <c r="Q280" s="266" t="s">
        <v>269</v>
      </c>
      <c r="R280" s="266" t="s">
        <v>924</v>
      </c>
      <c r="S280" s="266" t="s">
        <v>2262</v>
      </c>
    </row>
    <row r="281" spans="1:19" ht="33.75">
      <c r="A281" s="287">
        <v>274</v>
      </c>
      <c r="B281" s="262" t="s">
        <v>934</v>
      </c>
      <c r="C281" s="270" t="s">
        <v>935</v>
      </c>
      <c r="D281" s="262" t="s">
        <v>2485</v>
      </c>
      <c r="E281" s="263" t="s">
        <v>2486</v>
      </c>
      <c r="F281" s="262">
        <v>4217030199</v>
      </c>
      <c r="G281" s="262" t="s">
        <v>2487</v>
      </c>
      <c r="H281" s="176">
        <v>1</v>
      </c>
      <c r="I281" s="262" t="s">
        <v>2488</v>
      </c>
      <c r="J281" s="262" t="s">
        <v>2489</v>
      </c>
      <c r="K281" s="266" t="s">
        <v>941</v>
      </c>
      <c r="L281" s="262" t="s">
        <v>2490</v>
      </c>
      <c r="M281" s="266" t="s">
        <v>941</v>
      </c>
      <c r="N281" s="262" t="s">
        <v>2490</v>
      </c>
      <c r="O281" s="262" t="s">
        <v>2491</v>
      </c>
      <c r="P281" s="266" t="s">
        <v>289</v>
      </c>
      <c r="Q281" s="266" t="s">
        <v>269</v>
      </c>
      <c r="R281" s="266" t="s">
        <v>924</v>
      </c>
      <c r="S281" s="266" t="s">
        <v>2262</v>
      </c>
    </row>
    <row r="282" spans="1:19" ht="45">
      <c r="A282" s="287">
        <v>275</v>
      </c>
      <c r="B282" s="262" t="s">
        <v>934</v>
      </c>
      <c r="C282" s="270" t="s">
        <v>935</v>
      </c>
      <c r="D282" s="262" t="s">
        <v>2492</v>
      </c>
      <c r="E282" s="263" t="s">
        <v>2493</v>
      </c>
      <c r="F282" s="262">
        <v>4217038310</v>
      </c>
      <c r="G282" s="262" t="s">
        <v>2494</v>
      </c>
      <c r="H282" s="176">
        <v>1</v>
      </c>
      <c r="I282" s="262" t="s">
        <v>2495</v>
      </c>
      <c r="J282" s="262" t="s">
        <v>2496</v>
      </c>
      <c r="K282" s="266" t="s">
        <v>941</v>
      </c>
      <c r="L282" s="262" t="s">
        <v>2497</v>
      </c>
      <c r="M282" s="266" t="s">
        <v>941</v>
      </c>
      <c r="N282" s="262" t="s">
        <v>2497</v>
      </c>
      <c r="O282" s="262" t="s">
        <v>2498</v>
      </c>
      <c r="P282" s="266" t="s">
        <v>289</v>
      </c>
      <c r="Q282" s="266" t="s">
        <v>269</v>
      </c>
      <c r="R282" s="266" t="s">
        <v>924</v>
      </c>
      <c r="S282" s="266" t="s">
        <v>2262</v>
      </c>
    </row>
    <row r="283" spans="1:19" ht="33.75">
      <c r="A283" s="287">
        <v>276</v>
      </c>
      <c r="B283" s="262" t="s">
        <v>934</v>
      </c>
      <c r="C283" s="270" t="s">
        <v>935</v>
      </c>
      <c r="D283" s="262" t="s">
        <v>2499</v>
      </c>
      <c r="E283" s="263" t="s">
        <v>2500</v>
      </c>
      <c r="F283" s="262">
        <v>4217031530</v>
      </c>
      <c r="G283" s="262" t="s">
        <v>2501</v>
      </c>
      <c r="H283" s="176">
        <v>1</v>
      </c>
      <c r="I283" s="262" t="s">
        <v>2502</v>
      </c>
      <c r="J283" s="262" t="s">
        <v>2503</v>
      </c>
      <c r="K283" s="266" t="s">
        <v>941</v>
      </c>
      <c r="L283" s="262" t="s">
        <v>2504</v>
      </c>
      <c r="M283" s="266" t="s">
        <v>941</v>
      </c>
      <c r="N283" s="262" t="s">
        <v>2504</v>
      </c>
      <c r="O283" s="262" t="s">
        <v>2505</v>
      </c>
      <c r="P283" s="266" t="s">
        <v>289</v>
      </c>
      <c r="Q283" s="266" t="s">
        <v>269</v>
      </c>
      <c r="R283" s="266" t="s">
        <v>924</v>
      </c>
      <c r="S283" s="266" t="s">
        <v>2262</v>
      </c>
    </row>
    <row r="284" spans="1:19" ht="45">
      <c r="A284" s="287">
        <v>277</v>
      </c>
      <c r="B284" s="262" t="s">
        <v>934</v>
      </c>
      <c r="C284" s="270" t="s">
        <v>935</v>
      </c>
      <c r="D284" s="262" t="s">
        <v>2506</v>
      </c>
      <c r="E284" s="263" t="s">
        <v>2507</v>
      </c>
      <c r="F284" s="262">
        <v>4217035020</v>
      </c>
      <c r="G284" s="262" t="s">
        <v>2508</v>
      </c>
      <c r="H284" s="176">
        <v>1</v>
      </c>
      <c r="I284" s="262" t="s">
        <v>2509</v>
      </c>
      <c r="J284" s="262" t="s">
        <v>2510</v>
      </c>
      <c r="K284" s="266" t="s">
        <v>941</v>
      </c>
      <c r="L284" s="262" t="s">
        <v>2511</v>
      </c>
      <c r="M284" s="266" t="s">
        <v>941</v>
      </c>
      <c r="N284" s="262" t="s">
        <v>2511</v>
      </c>
      <c r="O284" s="262" t="s">
        <v>2512</v>
      </c>
      <c r="P284" s="266" t="s">
        <v>289</v>
      </c>
      <c r="Q284" s="266" t="s">
        <v>269</v>
      </c>
      <c r="R284" s="266" t="s">
        <v>924</v>
      </c>
      <c r="S284" s="266" t="s">
        <v>2262</v>
      </c>
    </row>
    <row r="285" spans="1:19" ht="33.75">
      <c r="A285" s="287">
        <v>278</v>
      </c>
      <c r="B285" s="262" t="s">
        <v>934</v>
      </c>
      <c r="C285" s="270" t="s">
        <v>935</v>
      </c>
      <c r="D285" s="262" t="s">
        <v>2513</v>
      </c>
      <c r="E285" s="263" t="s">
        <v>2514</v>
      </c>
      <c r="F285" s="262">
        <v>4217023427</v>
      </c>
      <c r="G285" s="262" t="s">
        <v>2508</v>
      </c>
      <c r="H285" s="176">
        <v>1</v>
      </c>
      <c r="I285" s="262" t="s">
        <v>2515</v>
      </c>
      <c r="J285" s="262" t="s">
        <v>2516</v>
      </c>
      <c r="K285" s="266" t="s">
        <v>941</v>
      </c>
      <c r="L285" s="262" t="s">
        <v>2517</v>
      </c>
      <c r="M285" s="266" t="s">
        <v>941</v>
      </c>
      <c r="N285" s="262" t="s">
        <v>2517</v>
      </c>
      <c r="O285" s="262" t="s">
        <v>2518</v>
      </c>
      <c r="P285" s="266" t="s">
        <v>289</v>
      </c>
      <c r="Q285" s="266" t="s">
        <v>269</v>
      </c>
      <c r="R285" s="266" t="s">
        <v>924</v>
      </c>
      <c r="S285" s="266" t="s">
        <v>2262</v>
      </c>
    </row>
    <row r="286" spans="1:19" ht="33.75">
      <c r="A286" s="287">
        <v>279</v>
      </c>
      <c r="B286" s="262" t="s">
        <v>934</v>
      </c>
      <c r="C286" s="270" t="s">
        <v>935</v>
      </c>
      <c r="D286" s="262" t="s">
        <v>2519</v>
      </c>
      <c r="E286" s="263" t="s">
        <v>2520</v>
      </c>
      <c r="F286" s="262">
        <v>4220013108</v>
      </c>
      <c r="G286" s="262" t="s">
        <v>2521</v>
      </c>
      <c r="H286" s="176">
        <v>1</v>
      </c>
      <c r="I286" s="262" t="s">
        <v>2522</v>
      </c>
      <c r="J286" s="262" t="s">
        <v>2523</v>
      </c>
      <c r="K286" s="266" t="s">
        <v>941</v>
      </c>
      <c r="L286" s="262" t="s">
        <v>2524</v>
      </c>
      <c r="M286" s="266" t="s">
        <v>941</v>
      </c>
      <c r="N286" s="262" t="s">
        <v>2524</v>
      </c>
      <c r="O286" s="262" t="s">
        <v>2525</v>
      </c>
      <c r="P286" s="266" t="s">
        <v>289</v>
      </c>
      <c r="Q286" s="266" t="s">
        <v>269</v>
      </c>
      <c r="R286" s="266" t="s">
        <v>924</v>
      </c>
      <c r="S286" s="266" t="s">
        <v>2262</v>
      </c>
    </row>
    <row r="287" spans="1:19" ht="33.75">
      <c r="A287" s="287">
        <v>280</v>
      </c>
      <c r="B287" s="262" t="s">
        <v>934</v>
      </c>
      <c r="C287" s="270" t="s">
        <v>935</v>
      </c>
      <c r="D287" s="262" t="s">
        <v>2526</v>
      </c>
      <c r="E287" s="263" t="s">
        <v>2527</v>
      </c>
      <c r="F287" s="262">
        <v>4217029370</v>
      </c>
      <c r="G287" s="262" t="s">
        <v>2528</v>
      </c>
      <c r="H287" s="176">
        <v>1</v>
      </c>
      <c r="I287" s="262" t="s">
        <v>2529</v>
      </c>
      <c r="J287" s="262" t="s">
        <v>2530</v>
      </c>
      <c r="K287" s="266" t="s">
        <v>941</v>
      </c>
      <c r="L287" s="262" t="s">
        <v>2531</v>
      </c>
      <c r="M287" s="266" t="s">
        <v>941</v>
      </c>
      <c r="N287" s="262" t="s">
        <v>2531</v>
      </c>
      <c r="O287" s="262" t="s">
        <v>2532</v>
      </c>
      <c r="P287" s="266" t="s">
        <v>289</v>
      </c>
      <c r="Q287" s="266" t="s">
        <v>269</v>
      </c>
      <c r="R287" s="266" t="s">
        <v>924</v>
      </c>
      <c r="S287" s="266" t="s">
        <v>2262</v>
      </c>
    </row>
    <row r="288" spans="1:19" ht="33.75">
      <c r="A288" s="287">
        <v>281</v>
      </c>
      <c r="B288" s="262" t="s">
        <v>934</v>
      </c>
      <c r="C288" s="270" t="s">
        <v>935</v>
      </c>
      <c r="D288" s="262" t="s">
        <v>2533</v>
      </c>
      <c r="E288" s="263" t="s">
        <v>2534</v>
      </c>
      <c r="F288" s="262">
        <v>4217029517</v>
      </c>
      <c r="G288" s="262" t="s">
        <v>2535</v>
      </c>
      <c r="H288" s="176">
        <v>1</v>
      </c>
      <c r="I288" s="262" t="s">
        <v>2536</v>
      </c>
      <c r="J288" s="267" t="s">
        <v>2537</v>
      </c>
      <c r="K288" s="266" t="s">
        <v>941</v>
      </c>
      <c r="L288" s="262" t="s">
        <v>2538</v>
      </c>
      <c r="M288" s="266" t="s">
        <v>941</v>
      </c>
      <c r="N288" s="262" t="s">
        <v>2538</v>
      </c>
      <c r="O288" s="262" t="s">
        <v>2539</v>
      </c>
      <c r="P288" s="266" t="s">
        <v>289</v>
      </c>
      <c r="Q288" s="266" t="s">
        <v>269</v>
      </c>
      <c r="R288" s="266" t="s">
        <v>924</v>
      </c>
      <c r="S288" s="266" t="s">
        <v>2262</v>
      </c>
    </row>
    <row r="289" spans="1:19" ht="33.75">
      <c r="A289" s="287">
        <v>282</v>
      </c>
      <c r="B289" s="262" t="s">
        <v>934</v>
      </c>
      <c r="C289" s="270" t="s">
        <v>935</v>
      </c>
      <c r="D289" s="262" t="s">
        <v>2540</v>
      </c>
      <c r="E289" s="263" t="s">
        <v>2541</v>
      </c>
      <c r="F289" s="262">
        <v>4217023459</v>
      </c>
      <c r="G289" s="262" t="s">
        <v>2542</v>
      </c>
      <c r="H289" s="176">
        <v>1</v>
      </c>
      <c r="I289" s="262" t="s">
        <v>2543</v>
      </c>
      <c r="J289" s="262" t="s">
        <v>2544</v>
      </c>
      <c r="K289" s="266" t="s">
        <v>941</v>
      </c>
      <c r="L289" s="262" t="s">
        <v>2545</v>
      </c>
      <c r="M289" s="266" t="s">
        <v>941</v>
      </c>
      <c r="N289" s="262" t="s">
        <v>2545</v>
      </c>
      <c r="O289" s="262" t="s">
        <v>2546</v>
      </c>
      <c r="P289" s="266" t="s">
        <v>289</v>
      </c>
      <c r="Q289" s="266" t="s">
        <v>269</v>
      </c>
      <c r="R289" s="266" t="s">
        <v>924</v>
      </c>
      <c r="S289" s="266" t="s">
        <v>2262</v>
      </c>
    </row>
    <row r="290" spans="1:19" ht="45">
      <c r="A290" s="287">
        <v>283</v>
      </c>
      <c r="B290" s="262" t="s">
        <v>934</v>
      </c>
      <c r="C290" s="270" t="s">
        <v>935</v>
      </c>
      <c r="D290" s="262" t="s">
        <v>2547</v>
      </c>
      <c r="E290" s="263" t="s">
        <v>2548</v>
      </c>
      <c r="F290" s="262">
        <v>4217031280</v>
      </c>
      <c r="G290" s="262" t="s">
        <v>2549</v>
      </c>
      <c r="H290" s="176">
        <v>1</v>
      </c>
      <c r="I290" s="262" t="s">
        <v>2550</v>
      </c>
      <c r="J290" s="262" t="s">
        <v>2551</v>
      </c>
      <c r="K290" s="266" t="s">
        <v>941</v>
      </c>
      <c r="L290" s="262" t="s">
        <v>2552</v>
      </c>
      <c r="M290" s="266" t="s">
        <v>941</v>
      </c>
      <c r="N290" s="262" t="s">
        <v>2552</v>
      </c>
      <c r="O290" s="262" t="s">
        <v>2553</v>
      </c>
      <c r="P290" s="266" t="s">
        <v>289</v>
      </c>
      <c r="Q290" s="266" t="s">
        <v>269</v>
      </c>
      <c r="R290" s="266" t="s">
        <v>924</v>
      </c>
      <c r="S290" s="266" t="s">
        <v>2262</v>
      </c>
    </row>
    <row r="291" spans="1:19" ht="33.75">
      <c r="A291" s="287">
        <v>284</v>
      </c>
      <c r="B291" s="262" t="s">
        <v>934</v>
      </c>
      <c r="C291" s="270" t="s">
        <v>935</v>
      </c>
      <c r="D291" s="262" t="s">
        <v>2554</v>
      </c>
      <c r="E291" s="263" t="s">
        <v>2555</v>
      </c>
      <c r="F291" s="262">
        <v>4217030953</v>
      </c>
      <c r="G291" s="262" t="s">
        <v>2556</v>
      </c>
      <c r="H291" s="176">
        <v>1</v>
      </c>
      <c r="I291" s="262" t="s">
        <v>2557</v>
      </c>
      <c r="J291" s="262" t="s">
        <v>2558</v>
      </c>
      <c r="K291" s="266" t="s">
        <v>941</v>
      </c>
      <c r="L291" s="262" t="s">
        <v>2559</v>
      </c>
      <c r="M291" s="266" t="s">
        <v>941</v>
      </c>
      <c r="N291" s="262" t="s">
        <v>2559</v>
      </c>
      <c r="O291" s="262" t="s">
        <v>2560</v>
      </c>
      <c r="P291" s="266" t="s">
        <v>215</v>
      </c>
      <c r="Q291" s="266" t="s">
        <v>269</v>
      </c>
      <c r="R291" s="266" t="s">
        <v>924</v>
      </c>
      <c r="S291" s="266" t="s">
        <v>2262</v>
      </c>
    </row>
    <row r="292" spans="1:19" ht="33.75">
      <c r="A292" s="287">
        <v>285</v>
      </c>
      <c r="B292" s="262" t="s">
        <v>934</v>
      </c>
      <c r="C292" s="270" t="s">
        <v>935</v>
      </c>
      <c r="D292" s="262" t="s">
        <v>2561</v>
      </c>
      <c r="E292" s="263" t="s">
        <v>2562</v>
      </c>
      <c r="F292" s="262">
        <v>4217035790</v>
      </c>
      <c r="G292" s="262" t="s">
        <v>2563</v>
      </c>
      <c r="H292" s="176">
        <v>1</v>
      </c>
      <c r="I292" s="262" t="s">
        <v>2564</v>
      </c>
      <c r="J292" s="262" t="s">
        <v>2565</v>
      </c>
      <c r="K292" s="266" t="s">
        <v>941</v>
      </c>
      <c r="L292" s="262" t="s">
        <v>2566</v>
      </c>
      <c r="M292" s="266" t="s">
        <v>941</v>
      </c>
      <c r="N292" s="262" t="s">
        <v>2566</v>
      </c>
      <c r="O292" s="262" t="s">
        <v>2567</v>
      </c>
      <c r="P292" s="266" t="s">
        <v>289</v>
      </c>
      <c r="Q292" s="266" t="s">
        <v>269</v>
      </c>
      <c r="R292" s="266" t="s">
        <v>924</v>
      </c>
      <c r="S292" s="266" t="s">
        <v>2262</v>
      </c>
    </row>
    <row r="293" spans="1:19" ht="45">
      <c r="A293" s="287">
        <v>286</v>
      </c>
      <c r="B293" s="262" t="s">
        <v>934</v>
      </c>
      <c r="C293" s="270" t="s">
        <v>935</v>
      </c>
      <c r="D293" s="262" t="s">
        <v>2568</v>
      </c>
      <c r="E293" s="263" t="s">
        <v>2569</v>
      </c>
      <c r="F293" s="262">
        <v>4217030618</v>
      </c>
      <c r="G293" s="262" t="s">
        <v>2570</v>
      </c>
      <c r="H293" s="176">
        <v>1</v>
      </c>
      <c r="I293" s="262" t="s">
        <v>2571</v>
      </c>
      <c r="J293" s="262" t="s">
        <v>2572</v>
      </c>
      <c r="K293" s="266" t="s">
        <v>941</v>
      </c>
      <c r="L293" s="262" t="s">
        <v>2573</v>
      </c>
      <c r="M293" s="266" t="s">
        <v>941</v>
      </c>
      <c r="N293" s="262" t="s">
        <v>2573</v>
      </c>
      <c r="O293" s="262" t="s">
        <v>2574</v>
      </c>
      <c r="P293" s="266" t="s">
        <v>289</v>
      </c>
      <c r="Q293" s="266" t="s">
        <v>269</v>
      </c>
      <c r="R293" s="266" t="s">
        <v>924</v>
      </c>
      <c r="S293" s="266" t="s">
        <v>2262</v>
      </c>
    </row>
    <row r="294" spans="1:19" ht="33.75">
      <c r="A294" s="287">
        <v>287</v>
      </c>
      <c r="B294" s="262" t="s">
        <v>934</v>
      </c>
      <c r="C294" s="270" t="s">
        <v>935</v>
      </c>
      <c r="D294" s="262" t="s">
        <v>2575</v>
      </c>
      <c r="E294" s="263" t="s">
        <v>2576</v>
      </c>
      <c r="F294" s="262">
        <v>4217030833</v>
      </c>
      <c r="G294" s="262" t="s">
        <v>2577</v>
      </c>
      <c r="H294" s="176">
        <v>1</v>
      </c>
      <c r="I294" s="262" t="s">
        <v>2578</v>
      </c>
      <c r="J294" s="262" t="s">
        <v>2579</v>
      </c>
      <c r="K294" s="266" t="s">
        <v>941</v>
      </c>
      <c r="L294" s="262" t="s">
        <v>2580</v>
      </c>
      <c r="M294" s="266" t="s">
        <v>941</v>
      </c>
      <c r="N294" s="262" t="s">
        <v>2581</v>
      </c>
      <c r="O294" s="262" t="s">
        <v>2582</v>
      </c>
      <c r="P294" s="266" t="s">
        <v>289</v>
      </c>
      <c r="Q294" s="266" t="s">
        <v>269</v>
      </c>
      <c r="R294" s="266" t="s">
        <v>924</v>
      </c>
      <c r="S294" s="266" t="s">
        <v>2262</v>
      </c>
    </row>
    <row r="295" spans="1:19" ht="33.75">
      <c r="A295" s="287">
        <v>288</v>
      </c>
      <c r="B295" s="262" t="s">
        <v>934</v>
      </c>
      <c r="C295" s="270" t="s">
        <v>935</v>
      </c>
      <c r="D295" s="262" t="s">
        <v>2583</v>
      </c>
      <c r="E295" s="263" t="s">
        <v>2584</v>
      </c>
      <c r="F295" s="262">
        <v>4217029570</v>
      </c>
      <c r="G295" s="262" t="s">
        <v>2585</v>
      </c>
      <c r="H295" s="176">
        <v>1</v>
      </c>
      <c r="I295" s="262" t="s">
        <v>2586</v>
      </c>
      <c r="J295" s="285" t="s">
        <v>2587</v>
      </c>
      <c r="K295" s="266" t="s">
        <v>941</v>
      </c>
      <c r="L295" s="262" t="s">
        <v>2588</v>
      </c>
      <c r="M295" s="266" t="s">
        <v>941</v>
      </c>
      <c r="N295" s="262" t="s">
        <v>2588</v>
      </c>
      <c r="O295" s="262" t="s">
        <v>2589</v>
      </c>
      <c r="P295" s="266" t="s">
        <v>215</v>
      </c>
      <c r="Q295" s="266" t="s">
        <v>269</v>
      </c>
      <c r="R295" s="266" t="s">
        <v>924</v>
      </c>
      <c r="S295" s="266" t="s">
        <v>2262</v>
      </c>
    </row>
    <row r="296" spans="1:19" ht="78.75">
      <c r="A296" s="287">
        <v>289</v>
      </c>
      <c r="B296" s="262" t="s">
        <v>934</v>
      </c>
      <c r="C296" s="270" t="s">
        <v>935</v>
      </c>
      <c r="D296" s="262" t="s">
        <v>2590</v>
      </c>
      <c r="E296" s="263" t="s">
        <v>2591</v>
      </c>
      <c r="F296" s="262">
        <v>4217031315</v>
      </c>
      <c r="G296" s="262" t="s">
        <v>2592</v>
      </c>
      <c r="H296" s="176">
        <v>1</v>
      </c>
      <c r="I296" s="262" t="s">
        <v>2593</v>
      </c>
      <c r="J296" s="262" t="s">
        <v>2594</v>
      </c>
      <c r="K296" s="266" t="s">
        <v>941</v>
      </c>
      <c r="L296" s="262" t="s">
        <v>2595</v>
      </c>
      <c r="M296" s="266" t="s">
        <v>941</v>
      </c>
      <c r="N296" s="262" t="s">
        <v>2595</v>
      </c>
      <c r="O296" s="262" t="s">
        <v>2596</v>
      </c>
      <c r="P296" s="266" t="s">
        <v>289</v>
      </c>
      <c r="Q296" s="266" t="s">
        <v>269</v>
      </c>
      <c r="R296" s="266" t="s">
        <v>924</v>
      </c>
      <c r="S296" s="266" t="s">
        <v>2262</v>
      </c>
    </row>
    <row r="297" spans="1:19" ht="33.75">
      <c r="A297" s="287">
        <v>290</v>
      </c>
      <c r="B297" s="262" t="s">
        <v>934</v>
      </c>
      <c r="C297" s="270" t="s">
        <v>935</v>
      </c>
      <c r="D297" s="262" t="s">
        <v>2597</v>
      </c>
      <c r="E297" s="263" t="s">
        <v>2598</v>
      </c>
      <c r="F297" s="262">
        <v>4217031509</v>
      </c>
      <c r="G297" s="262" t="s">
        <v>2599</v>
      </c>
      <c r="H297" s="176">
        <v>1</v>
      </c>
      <c r="I297" s="262" t="s">
        <v>2600</v>
      </c>
      <c r="J297" s="262" t="s">
        <v>2601</v>
      </c>
      <c r="K297" s="266" t="s">
        <v>941</v>
      </c>
      <c r="L297" s="262" t="s">
        <v>2602</v>
      </c>
      <c r="M297" s="266" t="s">
        <v>941</v>
      </c>
      <c r="N297" s="262" t="s">
        <v>2602</v>
      </c>
      <c r="O297" s="262" t="s">
        <v>2603</v>
      </c>
      <c r="P297" s="266" t="s">
        <v>215</v>
      </c>
      <c r="Q297" s="266" t="s">
        <v>269</v>
      </c>
      <c r="R297" s="266" t="s">
        <v>924</v>
      </c>
      <c r="S297" s="266" t="s">
        <v>2262</v>
      </c>
    </row>
    <row r="298" spans="1:19" ht="45">
      <c r="A298" s="287">
        <v>291</v>
      </c>
      <c r="B298" s="262" t="s">
        <v>934</v>
      </c>
      <c r="C298" s="270" t="s">
        <v>935</v>
      </c>
      <c r="D298" s="262" t="s">
        <v>2604</v>
      </c>
      <c r="E298" s="263" t="s">
        <v>2605</v>
      </c>
      <c r="F298" s="262">
        <v>4217023346</v>
      </c>
      <c r="G298" s="262" t="s">
        <v>2606</v>
      </c>
      <c r="H298" s="176">
        <v>1</v>
      </c>
      <c r="I298" s="262" t="s">
        <v>2607</v>
      </c>
      <c r="J298" s="262" t="s">
        <v>2608</v>
      </c>
      <c r="K298" s="266" t="s">
        <v>288</v>
      </c>
      <c r="L298" s="262" t="s">
        <v>2609</v>
      </c>
      <c r="M298" s="266" t="s">
        <v>288</v>
      </c>
      <c r="N298" s="262" t="s">
        <v>2609</v>
      </c>
      <c r="O298" s="262" t="s">
        <v>2610</v>
      </c>
      <c r="P298" s="266" t="s">
        <v>215</v>
      </c>
      <c r="Q298" s="266" t="s">
        <v>269</v>
      </c>
      <c r="R298" s="266" t="s">
        <v>924</v>
      </c>
      <c r="S298" s="266" t="s">
        <v>2262</v>
      </c>
    </row>
    <row r="299" spans="1:19" ht="45">
      <c r="A299" s="287">
        <v>292</v>
      </c>
      <c r="B299" s="262" t="s">
        <v>934</v>
      </c>
      <c r="C299" s="270" t="s">
        <v>935</v>
      </c>
      <c r="D299" s="262" t="s">
        <v>2611</v>
      </c>
      <c r="E299" s="263" t="s">
        <v>2612</v>
      </c>
      <c r="F299" s="262">
        <v>4217023593</v>
      </c>
      <c r="G299" s="262" t="s">
        <v>2613</v>
      </c>
      <c r="H299" s="176">
        <v>1</v>
      </c>
      <c r="I299" s="262" t="s">
        <v>2614</v>
      </c>
      <c r="J299" s="262" t="s">
        <v>2615</v>
      </c>
      <c r="K299" s="266" t="s">
        <v>288</v>
      </c>
      <c r="L299" s="262" t="s">
        <v>2616</v>
      </c>
      <c r="M299" s="266" t="s">
        <v>288</v>
      </c>
      <c r="N299" s="262" t="s">
        <v>2616</v>
      </c>
      <c r="O299" s="262" t="s">
        <v>2617</v>
      </c>
      <c r="P299" s="266" t="s">
        <v>215</v>
      </c>
      <c r="Q299" s="266" t="s">
        <v>269</v>
      </c>
      <c r="R299" s="266" t="s">
        <v>924</v>
      </c>
      <c r="S299" s="266" t="s">
        <v>2262</v>
      </c>
    </row>
    <row r="300" spans="1:19" ht="45">
      <c r="A300" s="287">
        <v>293</v>
      </c>
      <c r="B300" s="262" t="s">
        <v>934</v>
      </c>
      <c r="C300" s="270" t="s">
        <v>935</v>
      </c>
      <c r="D300" s="262" t="s">
        <v>2618</v>
      </c>
      <c r="E300" s="263" t="s">
        <v>2619</v>
      </c>
      <c r="F300" s="262">
        <v>4217023681</v>
      </c>
      <c r="G300" s="262" t="s">
        <v>2620</v>
      </c>
      <c r="H300" s="176">
        <v>1</v>
      </c>
      <c r="I300" s="262" t="s">
        <v>2621</v>
      </c>
      <c r="J300" s="262" t="s">
        <v>2622</v>
      </c>
      <c r="K300" s="266" t="s">
        <v>288</v>
      </c>
      <c r="L300" s="262" t="s">
        <v>2623</v>
      </c>
      <c r="M300" s="266" t="s">
        <v>288</v>
      </c>
      <c r="N300" s="262" t="s">
        <v>2623</v>
      </c>
      <c r="O300" s="262" t="s">
        <v>2624</v>
      </c>
      <c r="P300" s="266" t="s">
        <v>289</v>
      </c>
      <c r="Q300" s="266" t="s">
        <v>269</v>
      </c>
      <c r="R300" s="266" t="s">
        <v>924</v>
      </c>
      <c r="S300" s="266" t="s">
        <v>2262</v>
      </c>
    </row>
    <row r="301" spans="1:19" ht="56.25">
      <c r="A301" s="287">
        <v>294</v>
      </c>
      <c r="B301" s="262" t="s">
        <v>934</v>
      </c>
      <c r="C301" s="270" t="s">
        <v>935</v>
      </c>
      <c r="D301" s="262" t="s">
        <v>2625</v>
      </c>
      <c r="E301" s="262" t="s">
        <v>2626</v>
      </c>
      <c r="F301" s="262">
        <v>4217023667</v>
      </c>
      <c r="G301" s="262" t="s">
        <v>2627</v>
      </c>
      <c r="H301" s="176">
        <v>1</v>
      </c>
      <c r="I301" s="262" t="s">
        <v>2628</v>
      </c>
      <c r="J301" s="262" t="s">
        <v>2629</v>
      </c>
      <c r="K301" s="266" t="s">
        <v>288</v>
      </c>
      <c r="L301" s="262" t="s">
        <v>2630</v>
      </c>
      <c r="M301" s="266" t="s">
        <v>288</v>
      </c>
      <c r="N301" s="262" t="s">
        <v>2630</v>
      </c>
      <c r="O301" s="262" t="s">
        <v>2631</v>
      </c>
      <c r="P301" s="266" t="s">
        <v>289</v>
      </c>
      <c r="Q301" s="266" t="s">
        <v>269</v>
      </c>
      <c r="R301" s="266" t="s">
        <v>924</v>
      </c>
      <c r="S301" s="266" t="s">
        <v>2262</v>
      </c>
    </row>
    <row r="302" spans="1:19" ht="45">
      <c r="A302" s="287">
        <v>295</v>
      </c>
      <c r="B302" s="262" t="s">
        <v>934</v>
      </c>
      <c r="C302" s="270" t="s">
        <v>935</v>
      </c>
      <c r="D302" s="262" t="s">
        <v>2632</v>
      </c>
      <c r="E302" s="262" t="s">
        <v>2633</v>
      </c>
      <c r="F302" s="262">
        <v>4217023610</v>
      </c>
      <c r="G302" s="262" t="s">
        <v>2634</v>
      </c>
      <c r="H302" s="176">
        <v>1</v>
      </c>
      <c r="I302" s="262" t="s">
        <v>2635</v>
      </c>
      <c r="J302" s="262" t="s">
        <v>2636</v>
      </c>
      <c r="K302" s="266" t="s">
        <v>288</v>
      </c>
      <c r="L302" s="262" t="s">
        <v>2637</v>
      </c>
      <c r="M302" s="266" t="s">
        <v>288</v>
      </c>
      <c r="N302" s="262" t="s">
        <v>2637</v>
      </c>
      <c r="O302" s="262" t="s">
        <v>2638</v>
      </c>
      <c r="P302" s="266" t="s">
        <v>289</v>
      </c>
      <c r="Q302" s="266" t="s">
        <v>269</v>
      </c>
      <c r="R302" s="266" t="s">
        <v>924</v>
      </c>
      <c r="S302" s="266" t="s">
        <v>2262</v>
      </c>
    </row>
    <row r="303" spans="1:19" ht="45">
      <c r="A303" s="287">
        <v>296</v>
      </c>
      <c r="B303" s="262" t="s">
        <v>934</v>
      </c>
      <c r="C303" s="270" t="s">
        <v>935</v>
      </c>
      <c r="D303" s="262" t="s">
        <v>2639</v>
      </c>
      <c r="E303" s="262" t="s">
        <v>2640</v>
      </c>
      <c r="F303" s="262">
        <v>4217023723</v>
      </c>
      <c r="G303" s="262" t="s">
        <v>2641</v>
      </c>
      <c r="H303" s="176">
        <v>1</v>
      </c>
      <c r="I303" s="262" t="s">
        <v>2642</v>
      </c>
      <c r="J303" s="262" t="s">
        <v>2643</v>
      </c>
      <c r="K303" s="266" t="s">
        <v>288</v>
      </c>
      <c r="L303" s="262" t="s">
        <v>2644</v>
      </c>
      <c r="M303" s="266" t="s">
        <v>288</v>
      </c>
      <c r="N303" s="262" t="s">
        <v>2644</v>
      </c>
      <c r="O303" s="262" t="s">
        <v>2645</v>
      </c>
      <c r="P303" s="266" t="s">
        <v>215</v>
      </c>
      <c r="Q303" s="266" t="s">
        <v>269</v>
      </c>
      <c r="R303" s="266" t="s">
        <v>924</v>
      </c>
      <c r="S303" s="266" t="s">
        <v>2262</v>
      </c>
    </row>
    <row r="304" spans="1:19" ht="45">
      <c r="A304" s="287">
        <v>297</v>
      </c>
      <c r="B304" s="262" t="s">
        <v>934</v>
      </c>
      <c r="C304" s="270" t="s">
        <v>935</v>
      </c>
      <c r="D304" s="262" t="s">
        <v>2646</v>
      </c>
      <c r="E304" s="263" t="s">
        <v>2647</v>
      </c>
      <c r="F304" s="262">
        <v>4217023755</v>
      </c>
      <c r="G304" s="262" t="s">
        <v>2648</v>
      </c>
      <c r="H304" s="176">
        <v>1</v>
      </c>
      <c r="I304" s="262" t="s">
        <v>2649</v>
      </c>
      <c r="J304" s="262" t="s">
        <v>2650</v>
      </c>
      <c r="K304" s="266" t="s">
        <v>288</v>
      </c>
      <c r="L304" s="262" t="s">
        <v>2651</v>
      </c>
      <c r="M304" s="266" t="s">
        <v>288</v>
      </c>
      <c r="N304" s="262" t="s">
        <v>2651</v>
      </c>
      <c r="O304" s="262" t="s">
        <v>2652</v>
      </c>
      <c r="P304" s="266" t="s">
        <v>289</v>
      </c>
      <c r="Q304" s="266" t="s">
        <v>269</v>
      </c>
      <c r="R304" s="266" t="s">
        <v>924</v>
      </c>
      <c r="S304" s="266" t="s">
        <v>2262</v>
      </c>
    </row>
    <row r="305" spans="1:19" ht="56.25">
      <c r="A305" s="287">
        <v>298</v>
      </c>
      <c r="B305" s="262" t="s">
        <v>934</v>
      </c>
      <c r="C305" s="270" t="s">
        <v>935</v>
      </c>
      <c r="D305" s="262" t="s">
        <v>2653</v>
      </c>
      <c r="E305" s="262" t="s">
        <v>2654</v>
      </c>
      <c r="F305" s="262">
        <v>4217023579</v>
      </c>
      <c r="G305" s="262" t="s">
        <v>2655</v>
      </c>
      <c r="H305" s="176">
        <v>1</v>
      </c>
      <c r="I305" s="262" t="s">
        <v>2656</v>
      </c>
      <c r="J305" s="262" t="s">
        <v>2657</v>
      </c>
      <c r="K305" s="266" t="s">
        <v>288</v>
      </c>
      <c r="L305" s="262" t="s">
        <v>2658</v>
      </c>
      <c r="M305" s="266" t="s">
        <v>288</v>
      </c>
      <c r="N305" s="262" t="s">
        <v>2658</v>
      </c>
      <c r="O305" s="262" t="s">
        <v>2659</v>
      </c>
      <c r="P305" s="266" t="s">
        <v>289</v>
      </c>
      <c r="Q305" s="266" t="s">
        <v>269</v>
      </c>
      <c r="R305" s="266" t="s">
        <v>924</v>
      </c>
      <c r="S305" s="266" t="s">
        <v>2262</v>
      </c>
    </row>
    <row r="306" spans="1:19" ht="45">
      <c r="A306" s="287">
        <v>299</v>
      </c>
      <c r="B306" s="262" t="s">
        <v>934</v>
      </c>
      <c r="C306" s="270" t="s">
        <v>935</v>
      </c>
      <c r="D306" s="262" t="s">
        <v>2660</v>
      </c>
      <c r="E306" s="262" t="s">
        <v>2661</v>
      </c>
      <c r="F306" s="262">
        <v>4217023748</v>
      </c>
      <c r="G306" s="262" t="s">
        <v>2662</v>
      </c>
      <c r="H306" s="176">
        <v>1</v>
      </c>
      <c r="I306" s="262" t="s">
        <v>2663</v>
      </c>
      <c r="J306" s="262" t="s">
        <v>2664</v>
      </c>
      <c r="K306" s="266" t="s">
        <v>288</v>
      </c>
      <c r="L306" s="262" t="s">
        <v>2665</v>
      </c>
      <c r="M306" s="266" t="s">
        <v>288</v>
      </c>
      <c r="N306" s="262" t="s">
        <v>2665</v>
      </c>
      <c r="O306" s="262" t="s">
        <v>2666</v>
      </c>
      <c r="P306" s="266" t="s">
        <v>289</v>
      </c>
      <c r="Q306" s="266" t="s">
        <v>269</v>
      </c>
      <c r="R306" s="266" t="s">
        <v>924</v>
      </c>
      <c r="S306" s="266" t="s">
        <v>2262</v>
      </c>
    </row>
    <row r="307" spans="1:19" ht="33.75">
      <c r="A307" s="287">
        <v>300</v>
      </c>
      <c r="B307" s="262" t="s">
        <v>934</v>
      </c>
      <c r="C307" s="270" t="s">
        <v>935</v>
      </c>
      <c r="D307" s="262" t="s">
        <v>2667</v>
      </c>
      <c r="E307" s="262" t="s">
        <v>2668</v>
      </c>
      <c r="F307" s="262">
        <v>4217007182</v>
      </c>
      <c r="G307" s="262" t="s">
        <v>2669</v>
      </c>
      <c r="H307" s="176">
        <v>1</v>
      </c>
      <c r="I307" s="262" t="s">
        <v>2670</v>
      </c>
      <c r="J307" s="262" t="s">
        <v>2671</v>
      </c>
      <c r="K307" s="266" t="s">
        <v>288</v>
      </c>
      <c r="L307" s="262" t="s">
        <v>2672</v>
      </c>
      <c r="M307" s="266" t="s">
        <v>288</v>
      </c>
      <c r="N307" s="262" t="s">
        <v>2672</v>
      </c>
      <c r="O307" s="262" t="s">
        <v>2673</v>
      </c>
      <c r="P307" s="266" t="s">
        <v>289</v>
      </c>
      <c r="Q307" s="266" t="s">
        <v>269</v>
      </c>
      <c r="R307" s="266" t="s">
        <v>924</v>
      </c>
      <c r="S307" s="266" t="s">
        <v>2262</v>
      </c>
    </row>
    <row r="308" spans="1:19" ht="45">
      <c r="A308" s="287">
        <v>301</v>
      </c>
      <c r="B308" s="262" t="s">
        <v>934</v>
      </c>
      <c r="C308" s="270" t="s">
        <v>935</v>
      </c>
      <c r="D308" s="262" t="s">
        <v>2674</v>
      </c>
      <c r="E308" s="262" t="s">
        <v>2675</v>
      </c>
      <c r="F308" s="262">
        <v>4217023586</v>
      </c>
      <c r="G308" s="262" t="s">
        <v>2676</v>
      </c>
      <c r="H308" s="176">
        <v>1</v>
      </c>
      <c r="I308" s="262" t="s">
        <v>2677</v>
      </c>
      <c r="J308" s="262" t="s">
        <v>2678</v>
      </c>
      <c r="K308" s="266" t="s">
        <v>288</v>
      </c>
      <c r="L308" s="262" t="s">
        <v>2679</v>
      </c>
      <c r="M308" s="266" t="s">
        <v>288</v>
      </c>
      <c r="N308" s="262" t="s">
        <v>2679</v>
      </c>
      <c r="O308" s="262" t="s">
        <v>2680</v>
      </c>
      <c r="P308" s="266" t="s">
        <v>289</v>
      </c>
      <c r="Q308" s="266" t="s">
        <v>269</v>
      </c>
      <c r="R308" s="266" t="s">
        <v>924</v>
      </c>
      <c r="S308" s="266" t="s">
        <v>2262</v>
      </c>
    </row>
    <row r="309" spans="1:19" ht="45">
      <c r="A309" s="287">
        <v>302</v>
      </c>
      <c r="B309" s="262" t="s">
        <v>934</v>
      </c>
      <c r="C309" s="270" t="s">
        <v>935</v>
      </c>
      <c r="D309" s="262" t="s">
        <v>2681</v>
      </c>
      <c r="E309" s="262" t="s">
        <v>2682</v>
      </c>
      <c r="F309" s="262">
        <v>4217023699</v>
      </c>
      <c r="G309" s="262" t="s">
        <v>2683</v>
      </c>
      <c r="H309" s="176">
        <v>1</v>
      </c>
      <c r="I309" s="262" t="s">
        <v>2684</v>
      </c>
      <c r="J309" s="262" t="s">
        <v>2685</v>
      </c>
      <c r="K309" s="266" t="s">
        <v>288</v>
      </c>
      <c r="L309" s="262" t="s">
        <v>2686</v>
      </c>
      <c r="M309" s="266" t="s">
        <v>288</v>
      </c>
      <c r="N309" s="262" t="s">
        <v>2686</v>
      </c>
      <c r="O309" s="262" t="s">
        <v>2687</v>
      </c>
      <c r="P309" s="266" t="s">
        <v>289</v>
      </c>
      <c r="Q309" s="266" t="s">
        <v>269</v>
      </c>
      <c r="R309" s="266" t="s">
        <v>924</v>
      </c>
      <c r="S309" s="266" t="s">
        <v>2262</v>
      </c>
    </row>
    <row r="310" spans="1:19" ht="45">
      <c r="A310" s="287">
        <v>303</v>
      </c>
      <c r="B310" s="262" t="s">
        <v>934</v>
      </c>
      <c r="C310" s="270" t="s">
        <v>935</v>
      </c>
      <c r="D310" s="262" t="s">
        <v>2688</v>
      </c>
      <c r="E310" s="262" t="s">
        <v>2689</v>
      </c>
      <c r="F310" s="262">
        <v>4217034605</v>
      </c>
      <c r="G310" s="262" t="s">
        <v>2690</v>
      </c>
      <c r="H310" s="176">
        <v>1</v>
      </c>
      <c r="I310" s="262" t="s">
        <v>2691</v>
      </c>
      <c r="J310" s="262" t="s">
        <v>2692</v>
      </c>
      <c r="K310" s="266" t="s">
        <v>288</v>
      </c>
      <c r="L310" s="262" t="s">
        <v>2693</v>
      </c>
      <c r="M310" s="266" t="s">
        <v>288</v>
      </c>
      <c r="N310" s="262" t="s">
        <v>2693</v>
      </c>
      <c r="O310" s="262" t="s">
        <v>2694</v>
      </c>
      <c r="P310" s="266" t="s">
        <v>289</v>
      </c>
      <c r="Q310" s="266" t="s">
        <v>269</v>
      </c>
      <c r="R310" s="266" t="s">
        <v>924</v>
      </c>
      <c r="S310" s="266" t="s">
        <v>2262</v>
      </c>
    </row>
    <row r="311" spans="1:19" ht="45">
      <c r="A311" s="287">
        <v>304</v>
      </c>
      <c r="B311" s="262" t="s">
        <v>934</v>
      </c>
      <c r="C311" s="270" t="s">
        <v>935</v>
      </c>
      <c r="D311" s="262" t="s">
        <v>2695</v>
      </c>
      <c r="E311" s="262" t="s">
        <v>2696</v>
      </c>
      <c r="F311" s="262">
        <v>4217026717</v>
      </c>
      <c r="G311" s="262" t="s">
        <v>2697</v>
      </c>
      <c r="H311" s="176">
        <v>1</v>
      </c>
      <c r="I311" s="262" t="s">
        <v>2698</v>
      </c>
      <c r="J311" s="262" t="s">
        <v>2699</v>
      </c>
      <c r="K311" s="266" t="s">
        <v>288</v>
      </c>
      <c r="L311" s="262" t="s">
        <v>2700</v>
      </c>
      <c r="M311" s="266" t="s">
        <v>288</v>
      </c>
      <c r="N311" s="262" t="s">
        <v>2700</v>
      </c>
      <c r="O311" s="262" t="s">
        <v>2701</v>
      </c>
      <c r="P311" s="266" t="s">
        <v>289</v>
      </c>
      <c r="Q311" s="266" t="s">
        <v>269</v>
      </c>
      <c r="R311" s="266" t="s">
        <v>924</v>
      </c>
      <c r="S311" s="266" t="s">
        <v>2262</v>
      </c>
    </row>
    <row r="312" spans="1:19" ht="45">
      <c r="A312" s="287">
        <v>305</v>
      </c>
      <c r="B312" s="262" t="s">
        <v>934</v>
      </c>
      <c r="C312" s="270" t="s">
        <v>935</v>
      </c>
      <c r="D312" s="262" t="s">
        <v>2702</v>
      </c>
      <c r="E312" s="262" t="s">
        <v>2703</v>
      </c>
      <c r="F312" s="262">
        <v>4217023603</v>
      </c>
      <c r="G312" s="262" t="s">
        <v>2704</v>
      </c>
      <c r="H312" s="176">
        <v>1</v>
      </c>
      <c r="I312" s="262" t="s">
        <v>2705</v>
      </c>
      <c r="J312" s="267" t="s">
        <v>2706</v>
      </c>
      <c r="K312" s="266" t="s">
        <v>288</v>
      </c>
      <c r="L312" s="262" t="s">
        <v>2707</v>
      </c>
      <c r="M312" s="266" t="s">
        <v>288</v>
      </c>
      <c r="N312" s="262" t="s">
        <v>2707</v>
      </c>
      <c r="O312" s="262" t="s">
        <v>2708</v>
      </c>
      <c r="P312" s="266" t="s">
        <v>215</v>
      </c>
      <c r="Q312" s="266" t="s">
        <v>269</v>
      </c>
      <c r="R312" s="266" t="s">
        <v>924</v>
      </c>
      <c r="S312" s="266" t="s">
        <v>2262</v>
      </c>
    </row>
    <row r="313" spans="1:19" ht="56.25">
      <c r="A313" s="287">
        <v>306</v>
      </c>
      <c r="B313" s="262" t="s">
        <v>934</v>
      </c>
      <c r="C313" s="270" t="s">
        <v>935</v>
      </c>
      <c r="D313" s="262" t="s">
        <v>2709</v>
      </c>
      <c r="E313" s="286" t="s">
        <v>2710</v>
      </c>
      <c r="F313" s="262">
        <v>4217023674</v>
      </c>
      <c r="G313" s="262" t="s">
        <v>2711</v>
      </c>
      <c r="H313" s="176">
        <v>1</v>
      </c>
      <c r="I313" s="262" t="s">
        <v>2712</v>
      </c>
      <c r="J313" s="262" t="s">
        <v>2713</v>
      </c>
      <c r="K313" s="266" t="s">
        <v>288</v>
      </c>
      <c r="L313" s="262" t="s">
        <v>2714</v>
      </c>
      <c r="M313" s="266" t="s">
        <v>288</v>
      </c>
      <c r="N313" s="262" t="s">
        <v>2714</v>
      </c>
      <c r="O313" s="262" t="s">
        <v>2715</v>
      </c>
      <c r="P313" s="266" t="s">
        <v>289</v>
      </c>
      <c r="Q313" s="266" t="s">
        <v>269</v>
      </c>
      <c r="R313" s="266" t="s">
        <v>924</v>
      </c>
      <c r="S313" s="266" t="s">
        <v>2262</v>
      </c>
    </row>
    <row r="314" spans="1:19" ht="56.25">
      <c r="A314" s="287">
        <v>307</v>
      </c>
      <c r="B314" s="262" t="s">
        <v>934</v>
      </c>
      <c r="C314" s="270" t="s">
        <v>935</v>
      </c>
      <c r="D314" s="262" t="s">
        <v>2716</v>
      </c>
      <c r="E314" s="262" t="s">
        <v>2717</v>
      </c>
      <c r="F314" s="262">
        <v>4217027397</v>
      </c>
      <c r="G314" s="262" t="s">
        <v>2718</v>
      </c>
      <c r="H314" s="176">
        <v>1</v>
      </c>
      <c r="I314" s="262" t="s">
        <v>2719</v>
      </c>
      <c r="J314" s="262" t="s">
        <v>2720</v>
      </c>
      <c r="K314" s="266" t="s">
        <v>288</v>
      </c>
      <c r="L314" s="262" t="s">
        <v>2721</v>
      </c>
      <c r="M314" s="266" t="s">
        <v>288</v>
      </c>
      <c r="N314" s="262" t="s">
        <v>2721</v>
      </c>
      <c r="O314" s="262" t="s">
        <v>2722</v>
      </c>
      <c r="P314" s="266" t="s">
        <v>289</v>
      </c>
      <c r="Q314" s="266" t="s">
        <v>269</v>
      </c>
      <c r="R314" s="266" t="s">
        <v>924</v>
      </c>
      <c r="S314" s="266" t="s">
        <v>2262</v>
      </c>
    </row>
    <row r="315" spans="1:19" ht="33.75">
      <c r="A315" s="287">
        <v>308</v>
      </c>
      <c r="B315" s="262" t="s">
        <v>934</v>
      </c>
      <c r="C315" s="270" t="s">
        <v>935</v>
      </c>
      <c r="D315" s="262" t="s">
        <v>2723</v>
      </c>
      <c r="E315" s="262" t="s">
        <v>2724</v>
      </c>
      <c r="F315" s="262">
        <v>4217025054</v>
      </c>
      <c r="G315" s="262" t="s">
        <v>2725</v>
      </c>
      <c r="H315" s="176">
        <v>1</v>
      </c>
      <c r="I315" s="262" t="s">
        <v>2726</v>
      </c>
      <c r="J315" s="262" t="s">
        <v>2727</v>
      </c>
      <c r="K315" s="266" t="s">
        <v>288</v>
      </c>
      <c r="L315" s="262" t="s">
        <v>2728</v>
      </c>
      <c r="M315" s="266" t="s">
        <v>288</v>
      </c>
      <c r="N315" s="262" t="s">
        <v>2728</v>
      </c>
      <c r="O315" s="262" t="s">
        <v>2729</v>
      </c>
      <c r="P315" s="266" t="s">
        <v>215</v>
      </c>
      <c r="Q315" s="266" t="s">
        <v>269</v>
      </c>
      <c r="R315" s="266" t="s">
        <v>924</v>
      </c>
      <c r="S315" s="266" t="s">
        <v>2262</v>
      </c>
    </row>
    <row r="316" spans="1:19" ht="56.25">
      <c r="A316" s="287">
        <v>309</v>
      </c>
      <c r="B316" s="262" t="s">
        <v>934</v>
      </c>
      <c r="C316" s="270" t="s">
        <v>935</v>
      </c>
      <c r="D316" s="262" t="s">
        <v>2730</v>
      </c>
      <c r="E316" s="263" t="s">
        <v>2731</v>
      </c>
      <c r="F316" s="262">
        <v>4217023716</v>
      </c>
      <c r="G316" s="262" t="s">
        <v>2732</v>
      </c>
      <c r="H316" s="176">
        <v>1</v>
      </c>
      <c r="I316" s="262" t="s">
        <v>2733</v>
      </c>
      <c r="J316" s="262" t="s">
        <v>2734</v>
      </c>
      <c r="K316" s="266" t="s">
        <v>288</v>
      </c>
      <c r="L316" s="262" t="s">
        <v>2735</v>
      </c>
      <c r="M316" s="266" t="s">
        <v>288</v>
      </c>
      <c r="N316" s="262" t="s">
        <v>2735</v>
      </c>
      <c r="O316" s="262" t="s">
        <v>2736</v>
      </c>
      <c r="P316" s="266" t="s">
        <v>289</v>
      </c>
      <c r="Q316" s="266" t="s">
        <v>269</v>
      </c>
      <c r="R316" s="266" t="s">
        <v>924</v>
      </c>
      <c r="S316" s="266" t="s">
        <v>2262</v>
      </c>
    </row>
    <row r="317" spans="1:19" ht="33.75">
      <c r="A317" s="287">
        <v>310</v>
      </c>
      <c r="B317" s="262" t="s">
        <v>934</v>
      </c>
      <c r="C317" s="270" t="s">
        <v>935</v>
      </c>
      <c r="D317" s="262" t="s">
        <v>2737</v>
      </c>
      <c r="E317" s="286" t="s">
        <v>2738</v>
      </c>
      <c r="F317" s="262">
        <v>4217023554</v>
      </c>
      <c r="G317" s="262" t="s">
        <v>2739</v>
      </c>
      <c r="H317" s="176">
        <v>1</v>
      </c>
      <c r="I317" s="262" t="s">
        <v>2740</v>
      </c>
      <c r="J317" s="262" t="s">
        <v>2741</v>
      </c>
      <c r="K317" s="266" t="s">
        <v>288</v>
      </c>
      <c r="L317" s="262" t="s">
        <v>2742</v>
      </c>
      <c r="M317" s="266" t="s">
        <v>288</v>
      </c>
      <c r="N317" s="262" t="s">
        <v>2743</v>
      </c>
      <c r="O317" s="262" t="s">
        <v>2744</v>
      </c>
      <c r="P317" s="266" t="s">
        <v>289</v>
      </c>
      <c r="Q317" s="266" t="s">
        <v>269</v>
      </c>
      <c r="R317" s="266" t="s">
        <v>924</v>
      </c>
      <c r="S317" s="266" t="s">
        <v>2262</v>
      </c>
    </row>
    <row r="318" spans="1:19" ht="45">
      <c r="A318" s="287">
        <v>311</v>
      </c>
      <c r="B318" s="262" t="s">
        <v>934</v>
      </c>
      <c r="C318" s="270" t="s">
        <v>935</v>
      </c>
      <c r="D318" s="262" t="s">
        <v>2745</v>
      </c>
      <c r="E318" s="262" t="s">
        <v>2746</v>
      </c>
      <c r="F318" s="262">
        <v>4217027213</v>
      </c>
      <c r="G318" s="262" t="s">
        <v>2747</v>
      </c>
      <c r="H318" s="176">
        <v>1</v>
      </c>
      <c r="I318" s="262" t="s">
        <v>2748</v>
      </c>
      <c r="J318" s="262" t="s">
        <v>2749</v>
      </c>
      <c r="K318" s="266" t="s">
        <v>288</v>
      </c>
      <c r="L318" s="262" t="s">
        <v>2750</v>
      </c>
      <c r="M318" s="266" t="s">
        <v>288</v>
      </c>
      <c r="N318" s="262" t="s">
        <v>2750</v>
      </c>
      <c r="O318" s="262" t="s">
        <v>2751</v>
      </c>
      <c r="P318" s="266" t="s">
        <v>289</v>
      </c>
      <c r="Q318" s="266" t="s">
        <v>269</v>
      </c>
      <c r="R318" s="266" t="s">
        <v>924</v>
      </c>
      <c r="S318" s="266" t="s">
        <v>2262</v>
      </c>
    </row>
    <row r="319" spans="1:19" ht="45">
      <c r="A319" s="287">
        <v>312</v>
      </c>
      <c r="B319" s="262" t="s">
        <v>934</v>
      </c>
      <c r="C319" s="270" t="s">
        <v>935</v>
      </c>
      <c r="D319" s="262" t="s">
        <v>2752</v>
      </c>
      <c r="E319" s="263" t="s">
        <v>2753</v>
      </c>
      <c r="F319" s="262">
        <v>4217023547</v>
      </c>
      <c r="G319" s="262" t="s">
        <v>2754</v>
      </c>
      <c r="H319" s="176">
        <v>1</v>
      </c>
      <c r="I319" s="262" t="s">
        <v>2755</v>
      </c>
      <c r="J319" s="262" t="s">
        <v>2756</v>
      </c>
      <c r="K319" s="266" t="s">
        <v>288</v>
      </c>
      <c r="L319" s="262" t="s">
        <v>2757</v>
      </c>
      <c r="M319" s="266" t="s">
        <v>288</v>
      </c>
      <c r="N319" s="262" t="s">
        <v>2757</v>
      </c>
      <c r="O319" s="262" t="s">
        <v>2758</v>
      </c>
      <c r="P319" s="266" t="s">
        <v>289</v>
      </c>
      <c r="Q319" s="266" t="s">
        <v>269</v>
      </c>
      <c r="R319" s="266" t="s">
        <v>924</v>
      </c>
      <c r="S319" s="266" t="s">
        <v>2262</v>
      </c>
    </row>
    <row r="320" spans="1:19" ht="56.25">
      <c r="A320" s="287">
        <v>313</v>
      </c>
      <c r="B320" s="262" t="s">
        <v>934</v>
      </c>
      <c r="C320" s="270" t="s">
        <v>935</v>
      </c>
      <c r="D320" s="262" t="s">
        <v>2759</v>
      </c>
      <c r="E320" s="286" t="s">
        <v>2760</v>
      </c>
      <c r="F320" s="262">
        <v>4217023628</v>
      </c>
      <c r="G320" s="262" t="s">
        <v>2761</v>
      </c>
      <c r="H320" s="176">
        <v>1</v>
      </c>
      <c r="I320" s="262" t="s">
        <v>2762</v>
      </c>
      <c r="J320" s="267" t="s">
        <v>2763</v>
      </c>
      <c r="K320" s="266" t="s">
        <v>288</v>
      </c>
      <c r="L320" s="262" t="s">
        <v>2764</v>
      </c>
      <c r="M320" s="266" t="s">
        <v>288</v>
      </c>
      <c r="N320" s="262" t="s">
        <v>2765</v>
      </c>
      <c r="O320" s="262" t="s">
        <v>2766</v>
      </c>
      <c r="P320" s="266" t="s">
        <v>289</v>
      </c>
      <c r="Q320" s="266" t="s">
        <v>269</v>
      </c>
      <c r="R320" s="266" t="s">
        <v>924</v>
      </c>
      <c r="S320" s="266" t="s">
        <v>2262</v>
      </c>
    </row>
    <row r="321" spans="1:19" ht="45">
      <c r="A321" s="287">
        <v>314</v>
      </c>
      <c r="B321" s="262" t="s">
        <v>934</v>
      </c>
      <c r="C321" s="270" t="s">
        <v>935</v>
      </c>
      <c r="D321" s="262" t="s">
        <v>2767</v>
      </c>
      <c r="E321" s="286" t="s">
        <v>2768</v>
      </c>
      <c r="F321" s="262">
        <v>4217023561</v>
      </c>
      <c r="G321" s="262" t="s">
        <v>2769</v>
      </c>
      <c r="H321" s="176">
        <v>1</v>
      </c>
      <c r="I321" s="262" t="s">
        <v>2770</v>
      </c>
      <c r="J321" s="262" t="s">
        <v>2771</v>
      </c>
      <c r="K321" s="266" t="s">
        <v>288</v>
      </c>
      <c r="L321" s="262" t="s">
        <v>2772</v>
      </c>
      <c r="M321" s="266" t="s">
        <v>288</v>
      </c>
      <c r="N321" s="262" t="s">
        <v>2772</v>
      </c>
      <c r="O321" s="262" t="s">
        <v>2773</v>
      </c>
      <c r="P321" s="266" t="s">
        <v>289</v>
      </c>
      <c r="Q321" s="266" t="s">
        <v>269</v>
      </c>
      <c r="R321" s="266" t="s">
        <v>924</v>
      </c>
      <c r="S321" s="266" t="s">
        <v>2262</v>
      </c>
    </row>
    <row r="322" spans="1:19" ht="78.75">
      <c r="A322" s="287">
        <v>315</v>
      </c>
      <c r="B322" s="262" t="s">
        <v>934</v>
      </c>
      <c r="C322" s="270" t="s">
        <v>935</v>
      </c>
      <c r="D322" s="262" t="s">
        <v>2774</v>
      </c>
      <c r="E322" s="286" t="s">
        <v>2775</v>
      </c>
      <c r="F322" s="262">
        <v>4217084885</v>
      </c>
      <c r="G322" s="262" t="s">
        <v>2776</v>
      </c>
      <c r="H322" s="176">
        <v>1</v>
      </c>
      <c r="I322" s="262" t="s">
        <v>2777</v>
      </c>
      <c r="J322" s="267" t="s">
        <v>2778</v>
      </c>
      <c r="K322" s="266" t="s">
        <v>288</v>
      </c>
      <c r="L322" s="262" t="s">
        <v>2779</v>
      </c>
      <c r="M322" s="266" t="s">
        <v>288</v>
      </c>
      <c r="N322" s="262" t="s">
        <v>2779</v>
      </c>
      <c r="O322" s="262" t="s">
        <v>2780</v>
      </c>
      <c r="P322" s="266" t="s">
        <v>289</v>
      </c>
      <c r="Q322" s="266" t="s">
        <v>269</v>
      </c>
      <c r="R322" s="266" t="s">
        <v>924</v>
      </c>
      <c r="S322" s="266" t="s">
        <v>2262</v>
      </c>
    </row>
    <row r="323" spans="1:19" ht="56.25">
      <c r="A323" s="287">
        <v>316</v>
      </c>
      <c r="B323" s="262" t="s">
        <v>934</v>
      </c>
      <c r="C323" s="270" t="s">
        <v>935</v>
      </c>
      <c r="D323" s="262" t="s">
        <v>2781</v>
      </c>
      <c r="E323" s="262" t="s">
        <v>2782</v>
      </c>
      <c r="F323" s="262">
        <v>4217035292</v>
      </c>
      <c r="G323" s="262" t="s">
        <v>2783</v>
      </c>
      <c r="H323" s="176">
        <v>1</v>
      </c>
      <c r="I323" s="262" t="s">
        <v>2784</v>
      </c>
      <c r="J323" s="267" t="s">
        <v>2785</v>
      </c>
      <c r="K323" s="266" t="s">
        <v>288</v>
      </c>
      <c r="L323" s="262" t="s">
        <v>2786</v>
      </c>
      <c r="M323" s="266" t="s">
        <v>288</v>
      </c>
      <c r="N323" s="262" t="s">
        <v>2786</v>
      </c>
      <c r="O323" s="262" t="s">
        <v>2787</v>
      </c>
      <c r="P323" s="266" t="s">
        <v>289</v>
      </c>
      <c r="Q323" s="266" t="s">
        <v>269</v>
      </c>
      <c r="R323" s="266" t="s">
        <v>924</v>
      </c>
      <c r="S323" s="266" t="s">
        <v>2262</v>
      </c>
    </row>
    <row r="324" spans="1:19" ht="45">
      <c r="A324" s="287">
        <v>317</v>
      </c>
      <c r="B324" s="262" t="s">
        <v>934</v>
      </c>
      <c r="C324" s="262" t="s">
        <v>935</v>
      </c>
      <c r="D324" s="262"/>
      <c r="E324" s="262" t="s">
        <v>2788</v>
      </c>
      <c r="F324" s="262">
        <v>4217136533</v>
      </c>
      <c r="G324" s="262" t="s">
        <v>2789</v>
      </c>
      <c r="H324" s="176">
        <v>1</v>
      </c>
      <c r="I324" s="262" t="s">
        <v>2790</v>
      </c>
      <c r="J324" s="262" t="s">
        <v>2791</v>
      </c>
      <c r="K324" s="262" t="s">
        <v>941</v>
      </c>
      <c r="L324" s="262" t="s">
        <v>2792</v>
      </c>
      <c r="M324" s="262" t="s">
        <v>941</v>
      </c>
      <c r="N324" s="262" t="s">
        <v>2792</v>
      </c>
      <c r="O324" s="262" t="s">
        <v>2790</v>
      </c>
      <c r="P324" s="262" t="s">
        <v>290</v>
      </c>
      <c r="Q324" s="262" t="s">
        <v>697</v>
      </c>
      <c r="R324" s="262" t="s">
        <v>697</v>
      </c>
      <c r="S324" s="266" t="s">
        <v>2262</v>
      </c>
    </row>
    <row r="325" spans="1:19" ht="45">
      <c r="A325" s="224">
        <v>318</v>
      </c>
      <c r="B325" s="312" t="s">
        <v>2942</v>
      </c>
      <c r="C325" s="312">
        <v>4216001981</v>
      </c>
      <c r="D325" s="312" t="s">
        <v>2943</v>
      </c>
      <c r="E325" s="312" t="s">
        <v>2942</v>
      </c>
      <c r="F325" s="312">
        <v>4216001981</v>
      </c>
      <c r="G325" s="312" t="s">
        <v>2944</v>
      </c>
      <c r="H325" s="312">
        <v>2</v>
      </c>
      <c r="I325" s="312" t="s">
        <v>2945</v>
      </c>
      <c r="J325" s="313" t="s">
        <v>2946</v>
      </c>
      <c r="K325" s="312" t="s">
        <v>284</v>
      </c>
      <c r="L325" s="312" t="s">
        <v>2947</v>
      </c>
      <c r="M325" s="312" t="s">
        <v>2948</v>
      </c>
      <c r="N325" s="312" t="s">
        <v>2949</v>
      </c>
      <c r="O325" s="312" t="s">
        <v>2950</v>
      </c>
      <c r="P325" s="312" t="s">
        <v>215</v>
      </c>
      <c r="Q325" s="312" t="s">
        <v>2951</v>
      </c>
      <c r="R325" s="312" t="s">
        <v>2952</v>
      </c>
    </row>
    <row r="326" spans="1:19" s="312" customFormat="1" ht="45">
      <c r="A326" s="156">
        <v>319</v>
      </c>
      <c r="B326" s="312" t="s">
        <v>2954</v>
      </c>
      <c r="E326" s="312" t="s">
        <v>2955</v>
      </c>
      <c r="F326" s="312">
        <v>4216003393</v>
      </c>
      <c r="G326" s="312" t="s">
        <v>2956</v>
      </c>
      <c r="H326" s="312">
        <v>98</v>
      </c>
      <c r="I326" s="312" t="s">
        <v>2957</v>
      </c>
      <c r="J326" s="313" t="s">
        <v>2958</v>
      </c>
      <c r="K326" s="312" t="s">
        <v>288</v>
      </c>
      <c r="L326" s="312" t="s">
        <v>2959</v>
      </c>
      <c r="M326" s="312" t="s">
        <v>2960</v>
      </c>
      <c r="N326" s="312" t="s">
        <v>2961</v>
      </c>
      <c r="O326" s="312">
        <v>89133157660</v>
      </c>
      <c r="P326" s="312" t="s">
        <v>2962</v>
      </c>
      <c r="Q326" s="312" t="s">
        <v>697</v>
      </c>
    </row>
    <row r="327" spans="1:19" ht="45">
      <c r="A327" s="317">
        <v>320</v>
      </c>
      <c r="B327" s="312" t="s">
        <v>2963</v>
      </c>
      <c r="C327" s="312">
        <v>4217044931</v>
      </c>
      <c r="D327" s="312">
        <v>1393000015</v>
      </c>
      <c r="E327" s="312" t="s">
        <v>2964</v>
      </c>
      <c r="F327" s="312">
        <v>4217066420</v>
      </c>
      <c r="G327" s="312" t="s">
        <v>2965</v>
      </c>
      <c r="H327" s="312">
        <v>2</v>
      </c>
      <c r="I327" s="312" t="s">
        <v>2966</v>
      </c>
      <c r="J327" s="313" t="s">
        <v>2967</v>
      </c>
      <c r="K327" s="312" t="s">
        <v>284</v>
      </c>
      <c r="L327" s="312" t="s">
        <v>2968</v>
      </c>
      <c r="M327" s="312" t="s">
        <v>2969</v>
      </c>
      <c r="N327" s="312" t="s">
        <v>2970</v>
      </c>
      <c r="O327" s="312" t="s">
        <v>2971</v>
      </c>
      <c r="P327" s="312" t="s">
        <v>2972</v>
      </c>
      <c r="Q327" s="312" t="s">
        <v>697</v>
      </c>
      <c r="R327" s="312" t="s">
        <v>2973</v>
      </c>
    </row>
    <row r="328" spans="1:19" ht="22.5">
      <c r="A328" s="317">
        <v>321</v>
      </c>
      <c r="B328" s="312" t="s">
        <v>2963</v>
      </c>
      <c r="C328" s="312">
        <v>4217044931</v>
      </c>
      <c r="D328" s="312"/>
      <c r="E328" s="312" t="s">
        <v>2975</v>
      </c>
      <c r="F328" s="312">
        <v>4253022450</v>
      </c>
      <c r="G328" s="312" t="s">
        <v>2976</v>
      </c>
      <c r="H328" s="312">
        <v>1</v>
      </c>
      <c r="I328" s="312" t="s">
        <v>2977</v>
      </c>
      <c r="J328" s="313" t="s">
        <v>2978</v>
      </c>
      <c r="K328" s="312" t="s">
        <v>284</v>
      </c>
      <c r="L328" s="312" t="s">
        <v>2979</v>
      </c>
      <c r="M328" s="312" t="s">
        <v>2980</v>
      </c>
      <c r="N328" s="312" t="s">
        <v>2981</v>
      </c>
      <c r="O328" s="312" t="s">
        <v>2982</v>
      </c>
      <c r="P328" s="312" t="s">
        <v>2983</v>
      </c>
      <c r="Q328" s="312" t="s">
        <v>2984</v>
      </c>
      <c r="R328" s="312" t="s">
        <v>2973</v>
      </c>
    </row>
    <row r="329" spans="1:19" ht="67.5">
      <c r="A329" s="317">
        <v>322</v>
      </c>
      <c r="B329" s="312" t="s">
        <v>2986</v>
      </c>
      <c r="C329" s="312"/>
      <c r="D329" s="312"/>
      <c r="E329" s="312" t="s">
        <v>2986</v>
      </c>
      <c r="F329" s="312">
        <v>4253022443</v>
      </c>
      <c r="G329" s="312" t="s">
        <v>2987</v>
      </c>
      <c r="H329" s="312">
        <v>1</v>
      </c>
      <c r="I329" s="312" t="s">
        <v>2988</v>
      </c>
      <c r="J329" s="313" t="s">
        <v>2989</v>
      </c>
      <c r="K329" s="312" t="s">
        <v>284</v>
      </c>
      <c r="L329" s="312" t="s">
        <v>2990</v>
      </c>
      <c r="M329" s="312" t="s">
        <v>2991</v>
      </c>
      <c r="N329" s="312" t="s">
        <v>2992</v>
      </c>
      <c r="O329" s="312" t="s">
        <v>2988</v>
      </c>
      <c r="P329" s="312" t="s">
        <v>2993</v>
      </c>
      <c r="Q329" s="312" t="s">
        <v>2994</v>
      </c>
      <c r="R329" s="312" t="s">
        <v>2973</v>
      </c>
    </row>
    <row r="330" spans="1:19" ht="56.25">
      <c r="A330" s="317">
        <v>323</v>
      </c>
      <c r="B330" s="312" t="s">
        <v>2995</v>
      </c>
      <c r="C330" s="312"/>
      <c r="D330" s="312"/>
      <c r="E330" s="312" t="s">
        <v>2995</v>
      </c>
      <c r="F330" s="312">
        <v>4216002015</v>
      </c>
      <c r="G330" s="312" t="s">
        <v>2996</v>
      </c>
      <c r="H330" s="312">
        <v>1</v>
      </c>
      <c r="I330" s="312">
        <v>725206</v>
      </c>
      <c r="J330" s="313" t="s">
        <v>2997</v>
      </c>
      <c r="K330" s="312" t="s">
        <v>288</v>
      </c>
      <c r="L330" s="312" t="s">
        <v>2998</v>
      </c>
      <c r="M330" s="312" t="s">
        <v>288</v>
      </c>
      <c r="N330" s="312" t="s">
        <v>2998</v>
      </c>
      <c r="O330" s="312">
        <v>724954</v>
      </c>
      <c r="P330" s="312" t="s">
        <v>2999</v>
      </c>
      <c r="Q330" s="312" t="s">
        <v>697</v>
      </c>
      <c r="R330" s="312"/>
    </row>
    <row r="331" spans="1:19" ht="33.75">
      <c r="A331" s="317">
        <v>324</v>
      </c>
      <c r="B331" s="312" t="s">
        <v>3000</v>
      </c>
      <c r="C331" s="312">
        <v>4217006612</v>
      </c>
      <c r="D331" s="312" t="s">
        <v>3001</v>
      </c>
      <c r="E331" s="312" t="s">
        <v>3002</v>
      </c>
      <c r="F331" s="312">
        <v>4216000191</v>
      </c>
      <c r="G331" s="312" t="s">
        <v>3003</v>
      </c>
      <c r="H331" s="312">
        <v>5</v>
      </c>
      <c r="I331" s="312" t="s">
        <v>3004</v>
      </c>
      <c r="J331" s="313" t="s">
        <v>2973</v>
      </c>
      <c r="K331" s="312" t="s">
        <v>3005</v>
      </c>
      <c r="L331" s="312" t="s">
        <v>3006</v>
      </c>
      <c r="M331" s="312" t="s">
        <v>3007</v>
      </c>
      <c r="N331" s="312" t="s">
        <v>3008</v>
      </c>
      <c r="O331" s="312" t="s">
        <v>3004</v>
      </c>
      <c r="P331" s="312" t="s">
        <v>215</v>
      </c>
      <c r="Q331" s="312" t="s">
        <v>697</v>
      </c>
      <c r="R331" s="312" t="s">
        <v>3009</v>
      </c>
    </row>
  </sheetData>
  <mergeCells count="3">
    <mergeCell ref="B2:L2"/>
    <mergeCell ref="E3:K3"/>
    <mergeCell ref="B4:L4"/>
  </mergeCells>
  <hyperlinks>
    <hyperlink ref="J9" r:id="rId1"/>
    <hyperlink ref="L10" r:id="rId2" display="zav_org@admnkz.info"/>
    <hyperlink ref="J10" r:id="rId3"/>
    <hyperlink ref="J11" r:id="rId4"/>
    <hyperlink ref="J13" r:id="rId5"/>
    <hyperlink ref="J14" r:id="rId6"/>
    <hyperlink ref="J28" r:id="rId7"/>
    <hyperlink ref="J29" r:id="rId8"/>
    <hyperlink ref="J30" r:id="rId9"/>
    <hyperlink ref="J33" r:id="rId10"/>
    <hyperlink ref="J34" r:id="rId11"/>
    <hyperlink ref="J36" r:id="rId12"/>
    <hyperlink ref="J37" r:id="rId13"/>
    <hyperlink ref="J39" r:id="rId14"/>
    <hyperlink ref="J40" r:id="rId15"/>
    <hyperlink ref="J41" r:id="rId16"/>
    <hyperlink ref="J42" r:id="rId17"/>
    <hyperlink ref="J45" r:id="rId18"/>
    <hyperlink ref="J46" r:id="rId19"/>
    <hyperlink ref="J49" r:id="rId20"/>
    <hyperlink ref="J47" r:id="rId21"/>
    <hyperlink ref="J52" r:id="rId22" display="mailto:volodina_op@mail.ru"/>
    <hyperlink ref="J53" r:id="rId23" display="mailto:welcom61@mail.ru"/>
    <hyperlink ref="J54" r:id="rId24" display="mailto:mdoy632010@yandex.ru"/>
    <hyperlink ref="J55" r:id="rId25" display="mailto:d-s64@yandex.ru"/>
    <hyperlink ref="J57" r:id="rId26" display="mailto:nkzdetsad76@yandex.ru"/>
    <hyperlink ref="J58" r:id="rId27" display="mailto:podsnejnik69@mail.ru"/>
    <hyperlink ref="J59" r:id="rId28" display="mailto:mdou91@mail.ru"/>
    <hyperlink ref="J60" r:id="rId29" display="mailto:ya.mdou103@yandex.ru"/>
    <hyperlink ref="J61" r:id="rId30" display="mailto:detsad117@yandex.ru"/>
    <hyperlink ref="J62" r:id="rId31" display="mailto:doy-128@mail.ru"/>
    <hyperlink ref="J64" r:id="rId32" display="mailto:detsad156@yandex.ru"/>
    <hyperlink ref="J63" r:id="rId33" display="mailto:mdou147nvkz@yandex.ru"/>
    <hyperlink ref="J65" r:id="rId34" display="mailto:dou157@yandex.ru"/>
    <hyperlink ref="J66" r:id="rId35" display="mailto:sad_166@mail.ru"/>
    <hyperlink ref="J67" r:id="rId36" display="mailto:korablik168@mail.ru"/>
    <hyperlink ref="J68" r:id="rId37" display="mailto:det.sad-169@mail.ru"/>
    <hyperlink ref="J69" r:id="rId38" display="mailto:bobkova173@mail.ru"/>
    <hyperlink ref="J70" r:id="rId39" display="mailto:mdoy177@yandex.ru"/>
    <hyperlink ref="J71" r:id="rId40" display="mailto:mbdoy184@yandex.ru"/>
    <hyperlink ref="J72" r:id="rId41" display="mailto:detsad185@mail.ru"/>
    <hyperlink ref="J73" r:id="rId42" display="mailto:kindergarden193@mail.ru"/>
    <hyperlink ref="J74" r:id="rId43" display="mailto:detsad194@yandex.ru"/>
    <hyperlink ref="J75" r:id="rId44" display="mailto:detsad195@yandex.ru"/>
    <hyperlink ref="J76" r:id="rId45" display="mailto:teremok198@mail.ru"/>
    <hyperlink ref="J77" r:id="rId46" display="mailto:det_sad204@mail.ru"/>
    <hyperlink ref="J78" r:id="rId47" display="mailto:sibirochka207@yandex.ru"/>
    <hyperlink ref="J79" r:id="rId48" display="mailto:nezavitin@gmail.com"/>
    <hyperlink ref="J80" r:id="rId49" display="mailto:d-s-219@mail.ru"/>
    <hyperlink ref="J81" r:id="rId50" display="mailto:det_sad_221@mail.ru"/>
    <hyperlink ref="J82" r:id="rId51" display="mailto:teremok272@mail.ru"/>
    <hyperlink ref="J83" r:id="rId52" display="mailto:school5-nvkz@rambler.ru"/>
    <hyperlink ref="J84" r:id="rId53" display="mailto:sh18nvkz@yandex.ru"/>
    <hyperlink ref="J85" r:id="rId54" display="mailto:samsung_52a@mail.ru"/>
    <hyperlink ref="J86" r:id="rId55" display="mailto:school_3300@mail.ru"/>
    <hyperlink ref="J87" r:id="rId56" display="mailto:licey35@ngs.ru"/>
    <hyperlink ref="J88" r:id="rId57" display="mailto:sc46@bk.ru"/>
    <hyperlink ref="J89" r:id="rId58" display="mailto:shkolabv49@yandex.ru"/>
    <hyperlink ref="J90" r:id="rId59" display="mailto:school79nvk@mail.ru"/>
    <hyperlink ref="J92" r:id="rId60" display="mailto:ru892007@rambler.ru"/>
    <hyperlink ref="J93" r:id="rId61" display="mailto:school93nvkz@mail.ru"/>
    <hyperlink ref="J94" r:id="rId62" display="mailto:moy_102@mail.ru"/>
    <hyperlink ref="J95" r:id="rId63" display="mailto:ddt4_nkz@mail.ru"/>
    <hyperlink ref="J96" r:id="rId64" display="mailto:syn2-nk@mail.ru"/>
    <hyperlink ref="J97" r:id="rId65" display="mailto:dussh-3nvkz@mail.ru"/>
    <hyperlink ref="J98" r:id="rId66" display="mailto:cttmeridian@yandex.ru"/>
    <hyperlink ref="J99" r:id="rId67" display="mailto:krepish-nvkz@yandex.ru"/>
    <hyperlink ref="J56" r:id="rId68" display="mailto:dou65_nkz@mail.ru"/>
    <hyperlink ref="J131" r:id="rId69"/>
    <hyperlink ref="J91" r:id="rId70"/>
    <hyperlink ref="J132" r:id="rId71"/>
    <hyperlink ref="J138" r:id="rId72"/>
    <hyperlink ref="J136" r:id="rId73"/>
    <hyperlink ref="J137" r:id="rId74"/>
    <hyperlink ref="J134" r:id="rId75"/>
    <hyperlink ref="J135" r:id="rId76"/>
    <hyperlink ref="J142" r:id="rId77"/>
    <hyperlink ref="J143" r:id="rId78"/>
    <hyperlink ref="J141" r:id="rId79"/>
    <hyperlink ref="J144" r:id="rId80"/>
    <hyperlink ref="J149" r:id="rId81"/>
    <hyperlink ref="J146" r:id="rId82"/>
    <hyperlink ref="J147" r:id="rId83"/>
    <hyperlink ref="J148" r:id="rId84"/>
    <hyperlink ref="J151" r:id="rId85"/>
    <hyperlink ref="J156" r:id="rId86"/>
    <hyperlink ref="J162" r:id="rId87"/>
    <hyperlink ref="J133" r:id="rId88"/>
    <hyperlink ref="J179" r:id="rId89"/>
    <hyperlink ref="J182" r:id="rId90"/>
    <hyperlink ref="J181" r:id="rId91"/>
    <hyperlink ref="J163" r:id="rId92"/>
    <hyperlink ref="J164" r:id="rId93"/>
    <hyperlink ref="J165" r:id="rId94"/>
    <hyperlink ref="J166" r:id="rId95"/>
    <hyperlink ref="J167" r:id="rId96"/>
    <hyperlink ref="J168" r:id="rId97"/>
    <hyperlink ref="J169" r:id="rId98"/>
    <hyperlink ref="J170" r:id="rId99"/>
    <hyperlink ref="J171" r:id="rId100"/>
    <hyperlink ref="J172" r:id="rId101"/>
    <hyperlink ref="J173" r:id="rId102"/>
    <hyperlink ref="J174" r:id="rId103"/>
    <hyperlink ref="J175" r:id="rId104"/>
    <hyperlink ref="J176" r:id="rId105"/>
    <hyperlink ref="J177" r:id="rId106"/>
    <hyperlink ref="J178" r:id="rId107"/>
    <hyperlink ref="J180" r:id="rId108"/>
    <hyperlink ref="J183" r:id="rId109"/>
    <hyperlink ref="J187" r:id="rId110"/>
    <hyperlink ref="J186" r:id="rId111"/>
    <hyperlink ref="J185" r:id="rId112"/>
    <hyperlink ref="J188" r:id="rId113"/>
    <hyperlink ref="J189" r:id="rId114"/>
    <hyperlink ref="J190" r:id="rId115"/>
    <hyperlink ref="J192" r:id="rId116"/>
    <hyperlink ref="J193" r:id="rId117"/>
    <hyperlink ref="J194" r:id="rId118"/>
    <hyperlink ref="J213" r:id="rId119"/>
    <hyperlink ref="J202" r:id="rId120"/>
    <hyperlink ref="J215" r:id="rId121"/>
    <hyperlink ref="J220" r:id="rId122"/>
    <hyperlink ref="J221" r:id="rId123"/>
    <hyperlink ref="J222" r:id="rId124"/>
    <hyperlink ref="J223" r:id="rId125"/>
    <hyperlink ref="J224" r:id="rId126"/>
    <hyperlink ref="J225" r:id="rId127"/>
    <hyperlink ref="J226" r:id="rId128"/>
    <hyperlink ref="J227" r:id="rId129"/>
    <hyperlink ref="J228" r:id="rId130"/>
    <hyperlink ref="J229" r:id="rId131"/>
    <hyperlink ref="J230" r:id="rId132"/>
    <hyperlink ref="J231" r:id="rId133"/>
    <hyperlink ref="J232" r:id="rId134"/>
    <hyperlink ref="J233" r:id="rId135"/>
    <hyperlink ref="J234" r:id="rId136"/>
    <hyperlink ref="J235" r:id="rId137"/>
    <hyperlink ref="J236" r:id="rId138"/>
    <hyperlink ref="J238" r:id="rId139"/>
    <hyperlink ref="J239" r:id="rId140"/>
    <hyperlink ref="J237" r:id="rId141"/>
    <hyperlink ref="J240" r:id="rId142"/>
    <hyperlink ref="J241" r:id="rId143"/>
    <hyperlink ref="J242" r:id="rId144"/>
    <hyperlink ref="J243" r:id="rId145"/>
    <hyperlink ref="J244" r:id="rId146"/>
    <hyperlink ref="J245" r:id="rId147"/>
    <hyperlink ref="J246" r:id="rId148"/>
    <hyperlink ref="J295" r:id="rId149" display="mailto:detskiysad261@rambler.ru"/>
    <hyperlink ref="J271" r:id="rId150"/>
    <hyperlink ref="J288" r:id="rId151"/>
    <hyperlink ref="J260" r:id="rId152" display="mid:ds.54@yandex.ru"/>
    <hyperlink ref="J312" r:id="rId153"/>
    <hyperlink ref="J320" r:id="rId154"/>
    <hyperlink ref="J322" r:id="rId155"/>
    <hyperlink ref="J323" r:id="rId156"/>
    <hyperlink ref="J274" r:id="rId157"/>
    <hyperlink ref="J325" r:id="rId158"/>
    <hyperlink ref="J327" r:id="rId159"/>
    <hyperlink ref="J328" r:id="rId160"/>
    <hyperlink ref="J329" r:id="rId161"/>
    <hyperlink ref="J330" r:id="rId162"/>
  </hyperlinks>
  <pageMargins left="0.7" right="0.7" top="0.75" bottom="0.75" header="0.3" footer="0.3"/>
  <pageSetup paperSize="9" orientation="portrait" r:id="rId163"/>
  <legacyDrawing r:id="rId164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8">
    <tabColor rgb="FF92D050"/>
    <pageSetUpPr fitToPage="1"/>
  </sheetPr>
  <dimension ref="A1:H18"/>
  <sheetViews>
    <sheetView workbookViewId="0">
      <selection activeCell="H9" sqref="H9"/>
    </sheetView>
  </sheetViews>
  <sheetFormatPr defaultRowHeight="12.75"/>
  <cols>
    <col min="1" max="1" width="7" style="10" customWidth="1"/>
    <col min="2" max="2" width="26.28515625" style="10" customWidth="1"/>
    <col min="3" max="3" width="20.5703125" style="8" customWidth="1"/>
    <col min="4" max="4" width="24.140625" style="8" customWidth="1"/>
    <col min="5" max="5" width="15.140625" style="8" customWidth="1"/>
    <col min="6" max="6" width="13.42578125" style="8" customWidth="1"/>
    <col min="7" max="7" width="13.5703125" style="8" customWidth="1"/>
    <col min="8" max="8" width="22.7109375" style="8" customWidth="1"/>
    <col min="9" max="16384" width="9.140625" style="8"/>
  </cols>
  <sheetData>
    <row r="1" spans="1:8" ht="12.75" customHeight="1">
      <c r="D1" s="68" t="s">
        <v>91</v>
      </c>
    </row>
    <row r="2" spans="1:8" ht="12.75" customHeight="1">
      <c r="G2" s="69"/>
      <c r="H2" s="69"/>
    </row>
    <row r="3" spans="1:8" ht="39.75" customHeight="1">
      <c r="A3" s="6"/>
      <c r="B3" s="359" t="s">
        <v>672</v>
      </c>
      <c r="C3" s="359"/>
      <c r="D3" s="359"/>
      <c r="E3" s="2"/>
      <c r="F3" s="2"/>
      <c r="G3" s="2"/>
    </row>
    <row r="4" spans="1:8" s="3" customFormat="1" ht="15.75">
      <c r="A4" s="70" t="s">
        <v>88</v>
      </c>
      <c r="B4" s="71"/>
      <c r="C4" s="71" t="s">
        <v>233</v>
      </c>
      <c r="D4" s="71"/>
      <c r="E4" s="72"/>
      <c r="F4" s="72"/>
      <c r="G4" s="72"/>
    </row>
    <row r="5" spans="1:8" s="3" customFormat="1" ht="15" customHeight="1">
      <c r="C5" s="40" t="s">
        <v>92</v>
      </c>
      <c r="D5" s="73"/>
      <c r="E5" s="73"/>
      <c r="F5" s="73"/>
      <c r="G5" s="73"/>
      <c r="H5" s="73"/>
    </row>
    <row r="6" spans="1:8" s="3" customFormat="1" ht="15" customHeight="1">
      <c r="C6" s="40"/>
      <c r="D6" s="40"/>
    </row>
    <row r="7" spans="1:8" ht="75.75" customHeight="1">
      <c r="A7" s="74" t="s">
        <v>2</v>
      </c>
      <c r="B7" s="75" t="s">
        <v>121</v>
      </c>
      <c r="C7" s="74" t="s">
        <v>125</v>
      </c>
      <c r="D7" s="74" t="s">
        <v>123</v>
      </c>
      <c r="E7" s="76"/>
      <c r="F7" s="76"/>
      <c r="G7" s="77"/>
      <c r="H7" s="76"/>
    </row>
    <row r="8" spans="1:8" ht="15.75">
      <c r="A8" s="116" t="s">
        <v>6</v>
      </c>
      <c r="B8" s="117" t="s">
        <v>122</v>
      </c>
      <c r="C8" s="318">
        <v>49</v>
      </c>
      <c r="D8" s="318">
        <v>208</v>
      </c>
      <c r="E8" s="78"/>
      <c r="F8" s="78"/>
      <c r="G8" s="78"/>
      <c r="H8" s="78"/>
    </row>
    <row r="9" spans="1:8" ht="31.5">
      <c r="A9" s="116" t="s">
        <v>7</v>
      </c>
      <c r="B9" s="117" t="s">
        <v>124</v>
      </c>
      <c r="C9" s="318">
        <v>275</v>
      </c>
      <c r="D9" s="318">
        <v>276</v>
      </c>
      <c r="E9" s="78"/>
      <c r="F9" s="78"/>
      <c r="G9" s="78"/>
      <c r="H9" s="78"/>
    </row>
    <row r="10" spans="1:8" ht="78.75">
      <c r="A10" s="116" t="s">
        <v>11</v>
      </c>
      <c r="B10" s="117" t="s">
        <v>202</v>
      </c>
      <c r="C10" s="318">
        <v>0</v>
      </c>
      <c r="D10" s="314" t="s">
        <v>18</v>
      </c>
      <c r="E10" s="78"/>
      <c r="F10" s="78"/>
      <c r="G10" s="78"/>
      <c r="H10" s="78"/>
    </row>
    <row r="12" spans="1:8">
      <c r="B12" s="18" t="s">
        <v>93</v>
      </c>
    </row>
    <row r="13" spans="1:8">
      <c r="B13" s="18"/>
    </row>
    <row r="14" spans="1:8">
      <c r="B14" s="18"/>
    </row>
    <row r="15" spans="1:8" ht="12" customHeight="1"/>
    <row r="16" spans="1:8" ht="15.75">
      <c r="B16" s="113" t="s">
        <v>58</v>
      </c>
      <c r="C16" s="114"/>
      <c r="D16" s="1" t="s">
        <v>234</v>
      </c>
    </row>
    <row r="17" spans="2:4" ht="12.75" customHeight="1">
      <c r="B17" s="7"/>
      <c r="C17" s="115" t="s">
        <v>90</v>
      </c>
      <c r="D17" s="1"/>
    </row>
    <row r="18" spans="2:4">
      <c r="B18" s="37" t="s">
        <v>239</v>
      </c>
      <c r="C18" s="37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10">
    <tabColor rgb="FF92D050"/>
    <pageSetUpPr fitToPage="1"/>
  </sheetPr>
  <dimension ref="A1:I253"/>
  <sheetViews>
    <sheetView workbookViewId="0">
      <selection activeCell="I10" sqref="I10"/>
    </sheetView>
  </sheetViews>
  <sheetFormatPr defaultRowHeight="12.75"/>
  <cols>
    <col min="1" max="1" width="3.85546875" style="10" customWidth="1"/>
    <col min="2" max="2" width="13.7109375" style="10" customWidth="1"/>
    <col min="3" max="3" width="28.7109375" style="8" customWidth="1"/>
    <col min="4" max="4" width="14.42578125" style="8" customWidth="1"/>
    <col min="5" max="5" width="12.7109375" style="8" customWidth="1"/>
    <col min="6" max="6" width="13.7109375" style="8" customWidth="1"/>
    <col min="7" max="7" width="13.42578125" style="8" customWidth="1"/>
    <col min="8" max="8" width="13.5703125" style="8" customWidth="1"/>
    <col min="9" max="9" width="22.7109375" style="8" customWidth="1"/>
    <col min="10" max="256" width="9.140625" style="8"/>
    <col min="257" max="257" width="3.85546875" style="8" customWidth="1"/>
    <col min="258" max="258" width="13.7109375" style="8" customWidth="1"/>
    <col min="259" max="259" width="28.7109375" style="8" customWidth="1"/>
    <col min="260" max="260" width="14.42578125" style="8" customWidth="1"/>
    <col min="261" max="261" width="12.7109375" style="8" customWidth="1"/>
    <col min="262" max="262" width="13.7109375" style="8" customWidth="1"/>
    <col min="263" max="263" width="13.42578125" style="8" customWidth="1"/>
    <col min="264" max="264" width="13.5703125" style="8" customWidth="1"/>
    <col min="265" max="265" width="22.7109375" style="8" customWidth="1"/>
    <col min="266" max="512" width="9.140625" style="8"/>
    <col min="513" max="513" width="3.85546875" style="8" customWidth="1"/>
    <col min="514" max="514" width="13.7109375" style="8" customWidth="1"/>
    <col min="515" max="515" width="28.7109375" style="8" customWidth="1"/>
    <col min="516" max="516" width="14.42578125" style="8" customWidth="1"/>
    <col min="517" max="517" width="12.7109375" style="8" customWidth="1"/>
    <col min="518" max="518" width="13.7109375" style="8" customWidth="1"/>
    <col min="519" max="519" width="13.42578125" style="8" customWidth="1"/>
    <col min="520" max="520" width="13.5703125" style="8" customWidth="1"/>
    <col min="521" max="521" width="22.7109375" style="8" customWidth="1"/>
    <col min="522" max="768" width="9.140625" style="8"/>
    <col min="769" max="769" width="3.85546875" style="8" customWidth="1"/>
    <col min="770" max="770" width="13.7109375" style="8" customWidth="1"/>
    <col min="771" max="771" width="28.7109375" style="8" customWidth="1"/>
    <col min="772" max="772" width="14.42578125" style="8" customWidth="1"/>
    <col min="773" max="773" width="12.7109375" style="8" customWidth="1"/>
    <col min="774" max="774" width="13.7109375" style="8" customWidth="1"/>
    <col min="775" max="775" width="13.42578125" style="8" customWidth="1"/>
    <col min="776" max="776" width="13.5703125" style="8" customWidth="1"/>
    <col min="777" max="777" width="22.7109375" style="8" customWidth="1"/>
    <col min="778" max="1024" width="9.140625" style="8"/>
    <col min="1025" max="1025" width="3.85546875" style="8" customWidth="1"/>
    <col min="1026" max="1026" width="13.7109375" style="8" customWidth="1"/>
    <col min="1027" max="1027" width="28.7109375" style="8" customWidth="1"/>
    <col min="1028" max="1028" width="14.42578125" style="8" customWidth="1"/>
    <col min="1029" max="1029" width="12.7109375" style="8" customWidth="1"/>
    <col min="1030" max="1030" width="13.7109375" style="8" customWidth="1"/>
    <col min="1031" max="1031" width="13.42578125" style="8" customWidth="1"/>
    <col min="1032" max="1032" width="13.5703125" style="8" customWidth="1"/>
    <col min="1033" max="1033" width="22.7109375" style="8" customWidth="1"/>
    <col min="1034" max="1280" width="9.140625" style="8"/>
    <col min="1281" max="1281" width="3.85546875" style="8" customWidth="1"/>
    <col min="1282" max="1282" width="13.7109375" style="8" customWidth="1"/>
    <col min="1283" max="1283" width="28.7109375" style="8" customWidth="1"/>
    <col min="1284" max="1284" width="14.42578125" style="8" customWidth="1"/>
    <col min="1285" max="1285" width="12.7109375" style="8" customWidth="1"/>
    <col min="1286" max="1286" width="13.7109375" style="8" customWidth="1"/>
    <col min="1287" max="1287" width="13.42578125" style="8" customWidth="1"/>
    <col min="1288" max="1288" width="13.5703125" style="8" customWidth="1"/>
    <col min="1289" max="1289" width="22.7109375" style="8" customWidth="1"/>
    <col min="1290" max="1536" width="9.140625" style="8"/>
    <col min="1537" max="1537" width="3.85546875" style="8" customWidth="1"/>
    <col min="1538" max="1538" width="13.7109375" style="8" customWidth="1"/>
    <col min="1539" max="1539" width="28.7109375" style="8" customWidth="1"/>
    <col min="1540" max="1540" width="14.42578125" style="8" customWidth="1"/>
    <col min="1541" max="1541" width="12.7109375" style="8" customWidth="1"/>
    <col min="1542" max="1542" width="13.7109375" style="8" customWidth="1"/>
    <col min="1543" max="1543" width="13.42578125" style="8" customWidth="1"/>
    <col min="1544" max="1544" width="13.5703125" style="8" customWidth="1"/>
    <col min="1545" max="1545" width="22.7109375" style="8" customWidth="1"/>
    <col min="1546" max="1792" width="9.140625" style="8"/>
    <col min="1793" max="1793" width="3.85546875" style="8" customWidth="1"/>
    <col min="1794" max="1794" width="13.7109375" style="8" customWidth="1"/>
    <col min="1795" max="1795" width="28.7109375" style="8" customWidth="1"/>
    <col min="1796" max="1796" width="14.42578125" style="8" customWidth="1"/>
    <col min="1797" max="1797" width="12.7109375" style="8" customWidth="1"/>
    <col min="1798" max="1798" width="13.7109375" style="8" customWidth="1"/>
    <col min="1799" max="1799" width="13.42578125" style="8" customWidth="1"/>
    <col min="1800" max="1800" width="13.5703125" style="8" customWidth="1"/>
    <col min="1801" max="1801" width="22.7109375" style="8" customWidth="1"/>
    <col min="1802" max="2048" width="9.140625" style="8"/>
    <col min="2049" max="2049" width="3.85546875" style="8" customWidth="1"/>
    <col min="2050" max="2050" width="13.7109375" style="8" customWidth="1"/>
    <col min="2051" max="2051" width="28.7109375" style="8" customWidth="1"/>
    <col min="2052" max="2052" width="14.42578125" style="8" customWidth="1"/>
    <col min="2053" max="2053" width="12.7109375" style="8" customWidth="1"/>
    <col min="2054" max="2054" width="13.7109375" style="8" customWidth="1"/>
    <col min="2055" max="2055" width="13.42578125" style="8" customWidth="1"/>
    <col min="2056" max="2056" width="13.5703125" style="8" customWidth="1"/>
    <col min="2057" max="2057" width="22.7109375" style="8" customWidth="1"/>
    <col min="2058" max="2304" width="9.140625" style="8"/>
    <col min="2305" max="2305" width="3.85546875" style="8" customWidth="1"/>
    <col min="2306" max="2306" width="13.7109375" style="8" customWidth="1"/>
    <col min="2307" max="2307" width="28.7109375" style="8" customWidth="1"/>
    <col min="2308" max="2308" width="14.42578125" style="8" customWidth="1"/>
    <col min="2309" max="2309" width="12.7109375" style="8" customWidth="1"/>
    <col min="2310" max="2310" width="13.7109375" style="8" customWidth="1"/>
    <col min="2311" max="2311" width="13.42578125" style="8" customWidth="1"/>
    <col min="2312" max="2312" width="13.5703125" style="8" customWidth="1"/>
    <col min="2313" max="2313" width="22.7109375" style="8" customWidth="1"/>
    <col min="2314" max="2560" width="9.140625" style="8"/>
    <col min="2561" max="2561" width="3.85546875" style="8" customWidth="1"/>
    <col min="2562" max="2562" width="13.7109375" style="8" customWidth="1"/>
    <col min="2563" max="2563" width="28.7109375" style="8" customWidth="1"/>
    <col min="2564" max="2564" width="14.42578125" style="8" customWidth="1"/>
    <col min="2565" max="2565" width="12.7109375" style="8" customWidth="1"/>
    <col min="2566" max="2566" width="13.7109375" style="8" customWidth="1"/>
    <col min="2567" max="2567" width="13.42578125" style="8" customWidth="1"/>
    <col min="2568" max="2568" width="13.5703125" style="8" customWidth="1"/>
    <col min="2569" max="2569" width="22.7109375" style="8" customWidth="1"/>
    <col min="2570" max="2816" width="9.140625" style="8"/>
    <col min="2817" max="2817" width="3.85546875" style="8" customWidth="1"/>
    <col min="2818" max="2818" width="13.7109375" style="8" customWidth="1"/>
    <col min="2819" max="2819" width="28.7109375" style="8" customWidth="1"/>
    <col min="2820" max="2820" width="14.42578125" style="8" customWidth="1"/>
    <col min="2821" max="2821" width="12.7109375" style="8" customWidth="1"/>
    <col min="2822" max="2822" width="13.7109375" style="8" customWidth="1"/>
    <col min="2823" max="2823" width="13.42578125" style="8" customWidth="1"/>
    <col min="2824" max="2824" width="13.5703125" style="8" customWidth="1"/>
    <col min="2825" max="2825" width="22.7109375" style="8" customWidth="1"/>
    <col min="2826" max="3072" width="9.140625" style="8"/>
    <col min="3073" max="3073" width="3.85546875" style="8" customWidth="1"/>
    <col min="3074" max="3074" width="13.7109375" style="8" customWidth="1"/>
    <col min="3075" max="3075" width="28.7109375" style="8" customWidth="1"/>
    <col min="3076" max="3076" width="14.42578125" style="8" customWidth="1"/>
    <col min="3077" max="3077" width="12.7109375" style="8" customWidth="1"/>
    <col min="3078" max="3078" width="13.7109375" style="8" customWidth="1"/>
    <col min="3079" max="3079" width="13.42578125" style="8" customWidth="1"/>
    <col min="3080" max="3080" width="13.5703125" style="8" customWidth="1"/>
    <col min="3081" max="3081" width="22.7109375" style="8" customWidth="1"/>
    <col min="3082" max="3328" width="9.140625" style="8"/>
    <col min="3329" max="3329" width="3.85546875" style="8" customWidth="1"/>
    <col min="3330" max="3330" width="13.7109375" style="8" customWidth="1"/>
    <col min="3331" max="3331" width="28.7109375" style="8" customWidth="1"/>
    <col min="3332" max="3332" width="14.42578125" style="8" customWidth="1"/>
    <col min="3333" max="3333" width="12.7109375" style="8" customWidth="1"/>
    <col min="3334" max="3334" width="13.7109375" style="8" customWidth="1"/>
    <col min="3335" max="3335" width="13.42578125" style="8" customWidth="1"/>
    <col min="3336" max="3336" width="13.5703125" style="8" customWidth="1"/>
    <col min="3337" max="3337" width="22.7109375" style="8" customWidth="1"/>
    <col min="3338" max="3584" width="9.140625" style="8"/>
    <col min="3585" max="3585" width="3.85546875" style="8" customWidth="1"/>
    <col min="3586" max="3586" width="13.7109375" style="8" customWidth="1"/>
    <col min="3587" max="3587" width="28.7109375" style="8" customWidth="1"/>
    <col min="3588" max="3588" width="14.42578125" style="8" customWidth="1"/>
    <col min="3589" max="3589" width="12.7109375" style="8" customWidth="1"/>
    <col min="3590" max="3590" width="13.7109375" style="8" customWidth="1"/>
    <col min="3591" max="3591" width="13.42578125" style="8" customWidth="1"/>
    <col min="3592" max="3592" width="13.5703125" style="8" customWidth="1"/>
    <col min="3593" max="3593" width="22.7109375" style="8" customWidth="1"/>
    <col min="3594" max="3840" width="9.140625" style="8"/>
    <col min="3841" max="3841" width="3.85546875" style="8" customWidth="1"/>
    <col min="3842" max="3842" width="13.7109375" style="8" customWidth="1"/>
    <col min="3843" max="3843" width="28.7109375" style="8" customWidth="1"/>
    <col min="3844" max="3844" width="14.42578125" style="8" customWidth="1"/>
    <col min="3845" max="3845" width="12.7109375" style="8" customWidth="1"/>
    <col min="3846" max="3846" width="13.7109375" style="8" customWidth="1"/>
    <col min="3847" max="3847" width="13.42578125" style="8" customWidth="1"/>
    <col min="3848" max="3848" width="13.5703125" style="8" customWidth="1"/>
    <col min="3849" max="3849" width="22.7109375" style="8" customWidth="1"/>
    <col min="3850" max="4096" width="9.140625" style="8"/>
    <col min="4097" max="4097" width="3.85546875" style="8" customWidth="1"/>
    <col min="4098" max="4098" width="13.7109375" style="8" customWidth="1"/>
    <col min="4099" max="4099" width="28.7109375" style="8" customWidth="1"/>
    <col min="4100" max="4100" width="14.42578125" style="8" customWidth="1"/>
    <col min="4101" max="4101" width="12.7109375" style="8" customWidth="1"/>
    <col min="4102" max="4102" width="13.7109375" style="8" customWidth="1"/>
    <col min="4103" max="4103" width="13.42578125" style="8" customWidth="1"/>
    <col min="4104" max="4104" width="13.5703125" style="8" customWidth="1"/>
    <col min="4105" max="4105" width="22.7109375" style="8" customWidth="1"/>
    <col min="4106" max="4352" width="9.140625" style="8"/>
    <col min="4353" max="4353" width="3.85546875" style="8" customWidth="1"/>
    <col min="4354" max="4354" width="13.7109375" style="8" customWidth="1"/>
    <col min="4355" max="4355" width="28.7109375" style="8" customWidth="1"/>
    <col min="4356" max="4356" width="14.42578125" style="8" customWidth="1"/>
    <col min="4357" max="4357" width="12.7109375" style="8" customWidth="1"/>
    <col min="4358" max="4358" width="13.7109375" style="8" customWidth="1"/>
    <col min="4359" max="4359" width="13.42578125" style="8" customWidth="1"/>
    <col min="4360" max="4360" width="13.5703125" style="8" customWidth="1"/>
    <col min="4361" max="4361" width="22.7109375" style="8" customWidth="1"/>
    <col min="4362" max="4608" width="9.140625" style="8"/>
    <col min="4609" max="4609" width="3.85546875" style="8" customWidth="1"/>
    <col min="4610" max="4610" width="13.7109375" style="8" customWidth="1"/>
    <col min="4611" max="4611" width="28.7109375" style="8" customWidth="1"/>
    <col min="4612" max="4612" width="14.42578125" style="8" customWidth="1"/>
    <col min="4613" max="4613" width="12.7109375" style="8" customWidth="1"/>
    <col min="4614" max="4614" width="13.7109375" style="8" customWidth="1"/>
    <col min="4615" max="4615" width="13.42578125" style="8" customWidth="1"/>
    <col min="4616" max="4616" width="13.5703125" style="8" customWidth="1"/>
    <col min="4617" max="4617" width="22.7109375" style="8" customWidth="1"/>
    <col min="4618" max="4864" width="9.140625" style="8"/>
    <col min="4865" max="4865" width="3.85546875" style="8" customWidth="1"/>
    <col min="4866" max="4866" width="13.7109375" style="8" customWidth="1"/>
    <col min="4867" max="4867" width="28.7109375" style="8" customWidth="1"/>
    <col min="4868" max="4868" width="14.42578125" style="8" customWidth="1"/>
    <col min="4869" max="4869" width="12.7109375" style="8" customWidth="1"/>
    <col min="4870" max="4870" width="13.7109375" style="8" customWidth="1"/>
    <col min="4871" max="4871" width="13.42578125" style="8" customWidth="1"/>
    <col min="4872" max="4872" width="13.5703125" style="8" customWidth="1"/>
    <col min="4873" max="4873" width="22.7109375" style="8" customWidth="1"/>
    <col min="4874" max="5120" width="9.140625" style="8"/>
    <col min="5121" max="5121" width="3.85546875" style="8" customWidth="1"/>
    <col min="5122" max="5122" width="13.7109375" style="8" customWidth="1"/>
    <col min="5123" max="5123" width="28.7109375" style="8" customWidth="1"/>
    <col min="5124" max="5124" width="14.42578125" style="8" customWidth="1"/>
    <col min="5125" max="5125" width="12.7109375" style="8" customWidth="1"/>
    <col min="5126" max="5126" width="13.7109375" style="8" customWidth="1"/>
    <col min="5127" max="5127" width="13.42578125" style="8" customWidth="1"/>
    <col min="5128" max="5128" width="13.5703125" style="8" customWidth="1"/>
    <col min="5129" max="5129" width="22.7109375" style="8" customWidth="1"/>
    <col min="5130" max="5376" width="9.140625" style="8"/>
    <col min="5377" max="5377" width="3.85546875" style="8" customWidth="1"/>
    <col min="5378" max="5378" width="13.7109375" style="8" customWidth="1"/>
    <col min="5379" max="5379" width="28.7109375" style="8" customWidth="1"/>
    <col min="5380" max="5380" width="14.42578125" style="8" customWidth="1"/>
    <col min="5381" max="5381" width="12.7109375" style="8" customWidth="1"/>
    <col min="5382" max="5382" width="13.7109375" style="8" customWidth="1"/>
    <col min="5383" max="5383" width="13.42578125" style="8" customWidth="1"/>
    <col min="5384" max="5384" width="13.5703125" style="8" customWidth="1"/>
    <col min="5385" max="5385" width="22.7109375" style="8" customWidth="1"/>
    <col min="5386" max="5632" width="9.140625" style="8"/>
    <col min="5633" max="5633" width="3.85546875" style="8" customWidth="1"/>
    <col min="5634" max="5634" width="13.7109375" style="8" customWidth="1"/>
    <col min="5635" max="5635" width="28.7109375" style="8" customWidth="1"/>
    <col min="5636" max="5636" width="14.42578125" style="8" customWidth="1"/>
    <col min="5637" max="5637" width="12.7109375" style="8" customWidth="1"/>
    <col min="5638" max="5638" width="13.7109375" style="8" customWidth="1"/>
    <col min="5639" max="5639" width="13.42578125" style="8" customWidth="1"/>
    <col min="5640" max="5640" width="13.5703125" style="8" customWidth="1"/>
    <col min="5641" max="5641" width="22.7109375" style="8" customWidth="1"/>
    <col min="5642" max="5888" width="9.140625" style="8"/>
    <col min="5889" max="5889" width="3.85546875" style="8" customWidth="1"/>
    <col min="5890" max="5890" width="13.7109375" style="8" customWidth="1"/>
    <col min="5891" max="5891" width="28.7109375" style="8" customWidth="1"/>
    <col min="5892" max="5892" width="14.42578125" style="8" customWidth="1"/>
    <col min="5893" max="5893" width="12.7109375" style="8" customWidth="1"/>
    <col min="5894" max="5894" width="13.7109375" style="8" customWidth="1"/>
    <col min="5895" max="5895" width="13.42578125" style="8" customWidth="1"/>
    <col min="5896" max="5896" width="13.5703125" style="8" customWidth="1"/>
    <col min="5897" max="5897" width="22.7109375" style="8" customWidth="1"/>
    <col min="5898" max="6144" width="9.140625" style="8"/>
    <col min="6145" max="6145" width="3.85546875" style="8" customWidth="1"/>
    <col min="6146" max="6146" width="13.7109375" style="8" customWidth="1"/>
    <col min="6147" max="6147" width="28.7109375" style="8" customWidth="1"/>
    <col min="6148" max="6148" width="14.42578125" style="8" customWidth="1"/>
    <col min="6149" max="6149" width="12.7109375" style="8" customWidth="1"/>
    <col min="6150" max="6150" width="13.7109375" style="8" customWidth="1"/>
    <col min="6151" max="6151" width="13.42578125" style="8" customWidth="1"/>
    <col min="6152" max="6152" width="13.5703125" style="8" customWidth="1"/>
    <col min="6153" max="6153" width="22.7109375" style="8" customWidth="1"/>
    <col min="6154" max="6400" width="9.140625" style="8"/>
    <col min="6401" max="6401" width="3.85546875" style="8" customWidth="1"/>
    <col min="6402" max="6402" width="13.7109375" style="8" customWidth="1"/>
    <col min="6403" max="6403" width="28.7109375" style="8" customWidth="1"/>
    <col min="6404" max="6404" width="14.42578125" style="8" customWidth="1"/>
    <col min="6405" max="6405" width="12.7109375" style="8" customWidth="1"/>
    <col min="6406" max="6406" width="13.7109375" style="8" customWidth="1"/>
    <col min="6407" max="6407" width="13.42578125" style="8" customWidth="1"/>
    <col min="6408" max="6408" width="13.5703125" style="8" customWidth="1"/>
    <col min="6409" max="6409" width="22.7109375" style="8" customWidth="1"/>
    <col min="6410" max="6656" width="9.140625" style="8"/>
    <col min="6657" max="6657" width="3.85546875" style="8" customWidth="1"/>
    <col min="6658" max="6658" width="13.7109375" style="8" customWidth="1"/>
    <col min="6659" max="6659" width="28.7109375" style="8" customWidth="1"/>
    <col min="6660" max="6660" width="14.42578125" style="8" customWidth="1"/>
    <col min="6661" max="6661" width="12.7109375" style="8" customWidth="1"/>
    <col min="6662" max="6662" width="13.7109375" style="8" customWidth="1"/>
    <col min="6663" max="6663" width="13.42578125" style="8" customWidth="1"/>
    <col min="6664" max="6664" width="13.5703125" style="8" customWidth="1"/>
    <col min="6665" max="6665" width="22.7109375" style="8" customWidth="1"/>
    <col min="6666" max="6912" width="9.140625" style="8"/>
    <col min="6913" max="6913" width="3.85546875" style="8" customWidth="1"/>
    <col min="6914" max="6914" width="13.7109375" style="8" customWidth="1"/>
    <col min="6915" max="6915" width="28.7109375" style="8" customWidth="1"/>
    <col min="6916" max="6916" width="14.42578125" style="8" customWidth="1"/>
    <col min="6917" max="6917" width="12.7109375" style="8" customWidth="1"/>
    <col min="6918" max="6918" width="13.7109375" style="8" customWidth="1"/>
    <col min="6919" max="6919" width="13.42578125" style="8" customWidth="1"/>
    <col min="6920" max="6920" width="13.5703125" style="8" customWidth="1"/>
    <col min="6921" max="6921" width="22.7109375" style="8" customWidth="1"/>
    <col min="6922" max="7168" width="9.140625" style="8"/>
    <col min="7169" max="7169" width="3.85546875" style="8" customWidth="1"/>
    <col min="7170" max="7170" width="13.7109375" style="8" customWidth="1"/>
    <col min="7171" max="7171" width="28.7109375" style="8" customWidth="1"/>
    <col min="7172" max="7172" width="14.42578125" style="8" customWidth="1"/>
    <col min="7173" max="7173" width="12.7109375" style="8" customWidth="1"/>
    <col min="7174" max="7174" width="13.7109375" style="8" customWidth="1"/>
    <col min="7175" max="7175" width="13.42578125" style="8" customWidth="1"/>
    <col min="7176" max="7176" width="13.5703125" style="8" customWidth="1"/>
    <col min="7177" max="7177" width="22.7109375" style="8" customWidth="1"/>
    <col min="7178" max="7424" width="9.140625" style="8"/>
    <col min="7425" max="7425" width="3.85546875" style="8" customWidth="1"/>
    <col min="7426" max="7426" width="13.7109375" style="8" customWidth="1"/>
    <col min="7427" max="7427" width="28.7109375" style="8" customWidth="1"/>
    <col min="7428" max="7428" width="14.42578125" style="8" customWidth="1"/>
    <col min="7429" max="7429" width="12.7109375" style="8" customWidth="1"/>
    <col min="7430" max="7430" width="13.7109375" style="8" customWidth="1"/>
    <col min="7431" max="7431" width="13.42578125" style="8" customWidth="1"/>
    <col min="7432" max="7432" width="13.5703125" style="8" customWidth="1"/>
    <col min="7433" max="7433" width="22.7109375" style="8" customWidth="1"/>
    <col min="7434" max="7680" width="9.140625" style="8"/>
    <col min="7681" max="7681" width="3.85546875" style="8" customWidth="1"/>
    <col min="7682" max="7682" width="13.7109375" style="8" customWidth="1"/>
    <col min="7683" max="7683" width="28.7109375" style="8" customWidth="1"/>
    <col min="7684" max="7684" width="14.42578125" style="8" customWidth="1"/>
    <col min="7685" max="7685" width="12.7109375" style="8" customWidth="1"/>
    <col min="7686" max="7686" width="13.7109375" style="8" customWidth="1"/>
    <col min="7687" max="7687" width="13.42578125" style="8" customWidth="1"/>
    <col min="7688" max="7688" width="13.5703125" style="8" customWidth="1"/>
    <col min="7689" max="7689" width="22.7109375" style="8" customWidth="1"/>
    <col min="7690" max="7936" width="9.140625" style="8"/>
    <col min="7937" max="7937" width="3.85546875" style="8" customWidth="1"/>
    <col min="7938" max="7938" width="13.7109375" style="8" customWidth="1"/>
    <col min="7939" max="7939" width="28.7109375" style="8" customWidth="1"/>
    <col min="7940" max="7940" width="14.42578125" style="8" customWidth="1"/>
    <col min="7941" max="7941" width="12.7109375" style="8" customWidth="1"/>
    <col min="7942" max="7942" width="13.7109375" style="8" customWidth="1"/>
    <col min="7943" max="7943" width="13.42578125" style="8" customWidth="1"/>
    <col min="7944" max="7944" width="13.5703125" style="8" customWidth="1"/>
    <col min="7945" max="7945" width="22.7109375" style="8" customWidth="1"/>
    <col min="7946" max="8192" width="9.140625" style="8"/>
    <col min="8193" max="8193" width="3.85546875" style="8" customWidth="1"/>
    <col min="8194" max="8194" width="13.7109375" style="8" customWidth="1"/>
    <col min="8195" max="8195" width="28.7109375" style="8" customWidth="1"/>
    <col min="8196" max="8196" width="14.42578125" style="8" customWidth="1"/>
    <col min="8197" max="8197" width="12.7109375" style="8" customWidth="1"/>
    <col min="8198" max="8198" width="13.7109375" style="8" customWidth="1"/>
    <col min="8199" max="8199" width="13.42578125" style="8" customWidth="1"/>
    <col min="8200" max="8200" width="13.5703125" style="8" customWidth="1"/>
    <col min="8201" max="8201" width="22.7109375" style="8" customWidth="1"/>
    <col min="8202" max="8448" width="9.140625" style="8"/>
    <col min="8449" max="8449" width="3.85546875" style="8" customWidth="1"/>
    <col min="8450" max="8450" width="13.7109375" style="8" customWidth="1"/>
    <col min="8451" max="8451" width="28.7109375" style="8" customWidth="1"/>
    <col min="8452" max="8452" width="14.42578125" style="8" customWidth="1"/>
    <col min="8453" max="8453" width="12.7109375" style="8" customWidth="1"/>
    <col min="8454" max="8454" width="13.7109375" style="8" customWidth="1"/>
    <col min="8455" max="8455" width="13.42578125" style="8" customWidth="1"/>
    <col min="8456" max="8456" width="13.5703125" style="8" customWidth="1"/>
    <col min="8457" max="8457" width="22.7109375" style="8" customWidth="1"/>
    <col min="8458" max="8704" width="9.140625" style="8"/>
    <col min="8705" max="8705" width="3.85546875" style="8" customWidth="1"/>
    <col min="8706" max="8706" width="13.7109375" style="8" customWidth="1"/>
    <col min="8707" max="8707" width="28.7109375" style="8" customWidth="1"/>
    <col min="8708" max="8708" width="14.42578125" style="8" customWidth="1"/>
    <col min="8709" max="8709" width="12.7109375" style="8" customWidth="1"/>
    <col min="8710" max="8710" width="13.7109375" style="8" customWidth="1"/>
    <col min="8711" max="8711" width="13.42578125" style="8" customWidth="1"/>
    <col min="8712" max="8712" width="13.5703125" style="8" customWidth="1"/>
    <col min="8713" max="8713" width="22.7109375" style="8" customWidth="1"/>
    <col min="8714" max="8960" width="9.140625" style="8"/>
    <col min="8961" max="8961" width="3.85546875" style="8" customWidth="1"/>
    <col min="8962" max="8962" width="13.7109375" style="8" customWidth="1"/>
    <col min="8963" max="8963" width="28.7109375" style="8" customWidth="1"/>
    <col min="8964" max="8964" width="14.42578125" style="8" customWidth="1"/>
    <col min="8965" max="8965" width="12.7109375" style="8" customWidth="1"/>
    <col min="8966" max="8966" width="13.7109375" style="8" customWidth="1"/>
    <col min="8967" max="8967" width="13.42578125" style="8" customWidth="1"/>
    <col min="8968" max="8968" width="13.5703125" style="8" customWidth="1"/>
    <col min="8969" max="8969" width="22.7109375" style="8" customWidth="1"/>
    <col min="8970" max="9216" width="9.140625" style="8"/>
    <col min="9217" max="9217" width="3.85546875" style="8" customWidth="1"/>
    <col min="9218" max="9218" width="13.7109375" style="8" customWidth="1"/>
    <col min="9219" max="9219" width="28.7109375" style="8" customWidth="1"/>
    <col min="9220" max="9220" width="14.42578125" style="8" customWidth="1"/>
    <col min="9221" max="9221" width="12.7109375" style="8" customWidth="1"/>
    <col min="9222" max="9222" width="13.7109375" style="8" customWidth="1"/>
    <col min="9223" max="9223" width="13.42578125" style="8" customWidth="1"/>
    <col min="9224" max="9224" width="13.5703125" style="8" customWidth="1"/>
    <col min="9225" max="9225" width="22.7109375" style="8" customWidth="1"/>
    <col min="9226" max="9472" width="9.140625" style="8"/>
    <col min="9473" max="9473" width="3.85546875" style="8" customWidth="1"/>
    <col min="9474" max="9474" width="13.7109375" style="8" customWidth="1"/>
    <col min="9475" max="9475" width="28.7109375" style="8" customWidth="1"/>
    <col min="9476" max="9476" width="14.42578125" style="8" customWidth="1"/>
    <col min="9477" max="9477" width="12.7109375" style="8" customWidth="1"/>
    <col min="9478" max="9478" width="13.7109375" style="8" customWidth="1"/>
    <col min="9479" max="9479" width="13.42578125" style="8" customWidth="1"/>
    <col min="9480" max="9480" width="13.5703125" style="8" customWidth="1"/>
    <col min="9481" max="9481" width="22.7109375" style="8" customWidth="1"/>
    <col min="9482" max="9728" width="9.140625" style="8"/>
    <col min="9729" max="9729" width="3.85546875" style="8" customWidth="1"/>
    <col min="9730" max="9730" width="13.7109375" style="8" customWidth="1"/>
    <col min="9731" max="9731" width="28.7109375" style="8" customWidth="1"/>
    <col min="9732" max="9732" width="14.42578125" style="8" customWidth="1"/>
    <col min="9733" max="9733" width="12.7109375" style="8" customWidth="1"/>
    <col min="9734" max="9734" width="13.7109375" style="8" customWidth="1"/>
    <col min="9735" max="9735" width="13.42578125" style="8" customWidth="1"/>
    <col min="9736" max="9736" width="13.5703125" style="8" customWidth="1"/>
    <col min="9737" max="9737" width="22.7109375" style="8" customWidth="1"/>
    <col min="9738" max="9984" width="9.140625" style="8"/>
    <col min="9985" max="9985" width="3.85546875" style="8" customWidth="1"/>
    <col min="9986" max="9986" width="13.7109375" style="8" customWidth="1"/>
    <col min="9987" max="9987" width="28.7109375" style="8" customWidth="1"/>
    <col min="9988" max="9988" width="14.42578125" style="8" customWidth="1"/>
    <col min="9989" max="9989" width="12.7109375" style="8" customWidth="1"/>
    <col min="9990" max="9990" width="13.7109375" style="8" customWidth="1"/>
    <col min="9991" max="9991" width="13.42578125" style="8" customWidth="1"/>
    <col min="9992" max="9992" width="13.5703125" style="8" customWidth="1"/>
    <col min="9993" max="9993" width="22.7109375" style="8" customWidth="1"/>
    <col min="9994" max="10240" width="9.140625" style="8"/>
    <col min="10241" max="10241" width="3.85546875" style="8" customWidth="1"/>
    <col min="10242" max="10242" width="13.7109375" style="8" customWidth="1"/>
    <col min="10243" max="10243" width="28.7109375" style="8" customWidth="1"/>
    <col min="10244" max="10244" width="14.42578125" style="8" customWidth="1"/>
    <col min="10245" max="10245" width="12.7109375" style="8" customWidth="1"/>
    <col min="10246" max="10246" width="13.7109375" style="8" customWidth="1"/>
    <col min="10247" max="10247" width="13.42578125" style="8" customWidth="1"/>
    <col min="10248" max="10248" width="13.5703125" style="8" customWidth="1"/>
    <col min="10249" max="10249" width="22.7109375" style="8" customWidth="1"/>
    <col min="10250" max="10496" width="9.140625" style="8"/>
    <col min="10497" max="10497" width="3.85546875" style="8" customWidth="1"/>
    <col min="10498" max="10498" width="13.7109375" style="8" customWidth="1"/>
    <col min="10499" max="10499" width="28.7109375" style="8" customWidth="1"/>
    <col min="10500" max="10500" width="14.42578125" style="8" customWidth="1"/>
    <col min="10501" max="10501" width="12.7109375" style="8" customWidth="1"/>
    <col min="10502" max="10502" width="13.7109375" style="8" customWidth="1"/>
    <col min="10503" max="10503" width="13.42578125" style="8" customWidth="1"/>
    <col min="10504" max="10504" width="13.5703125" style="8" customWidth="1"/>
    <col min="10505" max="10505" width="22.7109375" style="8" customWidth="1"/>
    <col min="10506" max="10752" width="9.140625" style="8"/>
    <col min="10753" max="10753" width="3.85546875" style="8" customWidth="1"/>
    <col min="10754" max="10754" width="13.7109375" style="8" customWidth="1"/>
    <col min="10755" max="10755" width="28.7109375" style="8" customWidth="1"/>
    <col min="10756" max="10756" width="14.42578125" style="8" customWidth="1"/>
    <col min="10757" max="10757" width="12.7109375" style="8" customWidth="1"/>
    <col min="10758" max="10758" width="13.7109375" style="8" customWidth="1"/>
    <col min="10759" max="10759" width="13.42578125" style="8" customWidth="1"/>
    <col min="10760" max="10760" width="13.5703125" style="8" customWidth="1"/>
    <col min="10761" max="10761" width="22.7109375" style="8" customWidth="1"/>
    <col min="10762" max="11008" width="9.140625" style="8"/>
    <col min="11009" max="11009" width="3.85546875" style="8" customWidth="1"/>
    <col min="11010" max="11010" width="13.7109375" style="8" customWidth="1"/>
    <col min="11011" max="11011" width="28.7109375" style="8" customWidth="1"/>
    <col min="11012" max="11012" width="14.42578125" style="8" customWidth="1"/>
    <col min="11013" max="11013" width="12.7109375" style="8" customWidth="1"/>
    <col min="11014" max="11014" width="13.7109375" style="8" customWidth="1"/>
    <col min="11015" max="11015" width="13.42578125" style="8" customWidth="1"/>
    <col min="11016" max="11016" width="13.5703125" style="8" customWidth="1"/>
    <col min="11017" max="11017" width="22.7109375" style="8" customWidth="1"/>
    <col min="11018" max="11264" width="9.140625" style="8"/>
    <col min="11265" max="11265" width="3.85546875" style="8" customWidth="1"/>
    <col min="11266" max="11266" width="13.7109375" style="8" customWidth="1"/>
    <col min="11267" max="11267" width="28.7109375" style="8" customWidth="1"/>
    <col min="11268" max="11268" width="14.42578125" style="8" customWidth="1"/>
    <col min="11269" max="11269" width="12.7109375" style="8" customWidth="1"/>
    <col min="11270" max="11270" width="13.7109375" style="8" customWidth="1"/>
    <col min="11271" max="11271" width="13.42578125" style="8" customWidth="1"/>
    <col min="11272" max="11272" width="13.5703125" style="8" customWidth="1"/>
    <col min="11273" max="11273" width="22.7109375" style="8" customWidth="1"/>
    <col min="11274" max="11520" width="9.140625" style="8"/>
    <col min="11521" max="11521" width="3.85546875" style="8" customWidth="1"/>
    <col min="11522" max="11522" width="13.7109375" style="8" customWidth="1"/>
    <col min="11523" max="11523" width="28.7109375" style="8" customWidth="1"/>
    <col min="11524" max="11524" width="14.42578125" style="8" customWidth="1"/>
    <col min="11525" max="11525" width="12.7109375" style="8" customWidth="1"/>
    <col min="11526" max="11526" width="13.7109375" style="8" customWidth="1"/>
    <col min="11527" max="11527" width="13.42578125" style="8" customWidth="1"/>
    <col min="11528" max="11528" width="13.5703125" style="8" customWidth="1"/>
    <col min="11529" max="11529" width="22.7109375" style="8" customWidth="1"/>
    <col min="11530" max="11776" width="9.140625" style="8"/>
    <col min="11777" max="11777" width="3.85546875" style="8" customWidth="1"/>
    <col min="11778" max="11778" width="13.7109375" style="8" customWidth="1"/>
    <col min="11779" max="11779" width="28.7109375" style="8" customWidth="1"/>
    <col min="11780" max="11780" width="14.42578125" style="8" customWidth="1"/>
    <col min="11781" max="11781" width="12.7109375" style="8" customWidth="1"/>
    <col min="11782" max="11782" width="13.7109375" style="8" customWidth="1"/>
    <col min="11783" max="11783" width="13.42578125" style="8" customWidth="1"/>
    <col min="11784" max="11784" width="13.5703125" style="8" customWidth="1"/>
    <col min="11785" max="11785" width="22.7109375" style="8" customWidth="1"/>
    <col min="11786" max="12032" width="9.140625" style="8"/>
    <col min="12033" max="12033" width="3.85546875" style="8" customWidth="1"/>
    <col min="12034" max="12034" width="13.7109375" style="8" customWidth="1"/>
    <col min="12035" max="12035" width="28.7109375" style="8" customWidth="1"/>
    <col min="12036" max="12036" width="14.42578125" style="8" customWidth="1"/>
    <col min="12037" max="12037" width="12.7109375" style="8" customWidth="1"/>
    <col min="12038" max="12038" width="13.7109375" style="8" customWidth="1"/>
    <col min="12039" max="12039" width="13.42578125" style="8" customWidth="1"/>
    <col min="12040" max="12040" width="13.5703125" style="8" customWidth="1"/>
    <col min="12041" max="12041" width="22.7109375" style="8" customWidth="1"/>
    <col min="12042" max="12288" width="9.140625" style="8"/>
    <col min="12289" max="12289" width="3.85546875" style="8" customWidth="1"/>
    <col min="12290" max="12290" width="13.7109375" style="8" customWidth="1"/>
    <col min="12291" max="12291" width="28.7109375" style="8" customWidth="1"/>
    <col min="12292" max="12292" width="14.42578125" style="8" customWidth="1"/>
    <col min="12293" max="12293" width="12.7109375" style="8" customWidth="1"/>
    <col min="12294" max="12294" width="13.7109375" style="8" customWidth="1"/>
    <col min="12295" max="12295" width="13.42578125" style="8" customWidth="1"/>
    <col min="12296" max="12296" width="13.5703125" style="8" customWidth="1"/>
    <col min="12297" max="12297" width="22.7109375" style="8" customWidth="1"/>
    <col min="12298" max="12544" width="9.140625" style="8"/>
    <col min="12545" max="12545" width="3.85546875" style="8" customWidth="1"/>
    <col min="12546" max="12546" width="13.7109375" style="8" customWidth="1"/>
    <col min="12547" max="12547" width="28.7109375" style="8" customWidth="1"/>
    <col min="12548" max="12548" width="14.42578125" style="8" customWidth="1"/>
    <col min="12549" max="12549" width="12.7109375" style="8" customWidth="1"/>
    <col min="12550" max="12550" width="13.7109375" style="8" customWidth="1"/>
    <col min="12551" max="12551" width="13.42578125" style="8" customWidth="1"/>
    <col min="12552" max="12552" width="13.5703125" style="8" customWidth="1"/>
    <col min="12553" max="12553" width="22.7109375" style="8" customWidth="1"/>
    <col min="12554" max="12800" width="9.140625" style="8"/>
    <col min="12801" max="12801" width="3.85546875" style="8" customWidth="1"/>
    <col min="12802" max="12802" width="13.7109375" style="8" customWidth="1"/>
    <col min="12803" max="12803" width="28.7109375" style="8" customWidth="1"/>
    <col min="12804" max="12804" width="14.42578125" style="8" customWidth="1"/>
    <col min="12805" max="12805" width="12.7109375" style="8" customWidth="1"/>
    <col min="12806" max="12806" width="13.7109375" style="8" customWidth="1"/>
    <col min="12807" max="12807" width="13.42578125" style="8" customWidth="1"/>
    <col min="12808" max="12808" width="13.5703125" style="8" customWidth="1"/>
    <col min="12809" max="12809" width="22.7109375" style="8" customWidth="1"/>
    <col min="12810" max="13056" width="9.140625" style="8"/>
    <col min="13057" max="13057" width="3.85546875" style="8" customWidth="1"/>
    <col min="13058" max="13058" width="13.7109375" style="8" customWidth="1"/>
    <col min="13059" max="13059" width="28.7109375" style="8" customWidth="1"/>
    <col min="13060" max="13060" width="14.42578125" style="8" customWidth="1"/>
    <col min="13061" max="13061" width="12.7109375" style="8" customWidth="1"/>
    <col min="13062" max="13062" width="13.7109375" style="8" customWidth="1"/>
    <col min="13063" max="13063" width="13.42578125" style="8" customWidth="1"/>
    <col min="13064" max="13064" width="13.5703125" style="8" customWidth="1"/>
    <col min="13065" max="13065" width="22.7109375" style="8" customWidth="1"/>
    <col min="13066" max="13312" width="9.140625" style="8"/>
    <col min="13313" max="13313" width="3.85546875" style="8" customWidth="1"/>
    <col min="13314" max="13314" width="13.7109375" style="8" customWidth="1"/>
    <col min="13315" max="13315" width="28.7109375" style="8" customWidth="1"/>
    <col min="13316" max="13316" width="14.42578125" style="8" customWidth="1"/>
    <col min="13317" max="13317" width="12.7109375" style="8" customWidth="1"/>
    <col min="13318" max="13318" width="13.7109375" style="8" customWidth="1"/>
    <col min="13319" max="13319" width="13.42578125" style="8" customWidth="1"/>
    <col min="13320" max="13320" width="13.5703125" style="8" customWidth="1"/>
    <col min="13321" max="13321" width="22.7109375" style="8" customWidth="1"/>
    <col min="13322" max="13568" width="9.140625" style="8"/>
    <col min="13569" max="13569" width="3.85546875" style="8" customWidth="1"/>
    <col min="13570" max="13570" width="13.7109375" style="8" customWidth="1"/>
    <col min="13571" max="13571" width="28.7109375" style="8" customWidth="1"/>
    <col min="13572" max="13572" width="14.42578125" style="8" customWidth="1"/>
    <col min="13573" max="13573" width="12.7109375" style="8" customWidth="1"/>
    <col min="13574" max="13574" width="13.7109375" style="8" customWidth="1"/>
    <col min="13575" max="13575" width="13.42578125" style="8" customWidth="1"/>
    <col min="13576" max="13576" width="13.5703125" style="8" customWidth="1"/>
    <col min="13577" max="13577" width="22.7109375" style="8" customWidth="1"/>
    <col min="13578" max="13824" width="9.140625" style="8"/>
    <col min="13825" max="13825" width="3.85546875" style="8" customWidth="1"/>
    <col min="13826" max="13826" width="13.7109375" style="8" customWidth="1"/>
    <col min="13827" max="13827" width="28.7109375" style="8" customWidth="1"/>
    <col min="13828" max="13828" width="14.42578125" style="8" customWidth="1"/>
    <col min="13829" max="13829" width="12.7109375" style="8" customWidth="1"/>
    <col min="13830" max="13830" width="13.7109375" style="8" customWidth="1"/>
    <col min="13831" max="13831" width="13.42578125" style="8" customWidth="1"/>
    <col min="13832" max="13832" width="13.5703125" style="8" customWidth="1"/>
    <col min="13833" max="13833" width="22.7109375" style="8" customWidth="1"/>
    <col min="13834" max="14080" width="9.140625" style="8"/>
    <col min="14081" max="14081" width="3.85546875" style="8" customWidth="1"/>
    <col min="14082" max="14082" width="13.7109375" style="8" customWidth="1"/>
    <col min="14083" max="14083" width="28.7109375" style="8" customWidth="1"/>
    <col min="14084" max="14084" width="14.42578125" style="8" customWidth="1"/>
    <col min="14085" max="14085" width="12.7109375" style="8" customWidth="1"/>
    <col min="14086" max="14086" width="13.7109375" style="8" customWidth="1"/>
    <col min="14087" max="14087" width="13.42578125" style="8" customWidth="1"/>
    <col min="14088" max="14088" width="13.5703125" style="8" customWidth="1"/>
    <col min="14089" max="14089" width="22.7109375" style="8" customWidth="1"/>
    <col min="14090" max="14336" width="9.140625" style="8"/>
    <col min="14337" max="14337" width="3.85546875" style="8" customWidth="1"/>
    <col min="14338" max="14338" width="13.7109375" style="8" customWidth="1"/>
    <col min="14339" max="14339" width="28.7109375" style="8" customWidth="1"/>
    <col min="14340" max="14340" width="14.42578125" style="8" customWidth="1"/>
    <col min="14341" max="14341" width="12.7109375" style="8" customWidth="1"/>
    <col min="14342" max="14342" width="13.7109375" style="8" customWidth="1"/>
    <col min="14343" max="14343" width="13.42578125" style="8" customWidth="1"/>
    <col min="14344" max="14344" width="13.5703125" style="8" customWidth="1"/>
    <col min="14345" max="14345" width="22.7109375" style="8" customWidth="1"/>
    <col min="14346" max="14592" width="9.140625" style="8"/>
    <col min="14593" max="14593" width="3.85546875" style="8" customWidth="1"/>
    <col min="14594" max="14594" width="13.7109375" style="8" customWidth="1"/>
    <col min="14595" max="14595" width="28.7109375" style="8" customWidth="1"/>
    <col min="14596" max="14596" width="14.42578125" style="8" customWidth="1"/>
    <col min="14597" max="14597" width="12.7109375" style="8" customWidth="1"/>
    <col min="14598" max="14598" width="13.7109375" style="8" customWidth="1"/>
    <col min="14599" max="14599" width="13.42578125" style="8" customWidth="1"/>
    <col min="14600" max="14600" width="13.5703125" style="8" customWidth="1"/>
    <col min="14601" max="14601" width="22.7109375" style="8" customWidth="1"/>
    <col min="14602" max="14848" width="9.140625" style="8"/>
    <col min="14849" max="14849" width="3.85546875" style="8" customWidth="1"/>
    <col min="14850" max="14850" width="13.7109375" style="8" customWidth="1"/>
    <col min="14851" max="14851" width="28.7109375" style="8" customWidth="1"/>
    <col min="14852" max="14852" width="14.42578125" style="8" customWidth="1"/>
    <col min="14853" max="14853" width="12.7109375" style="8" customWidth="1"/>
    <col min="14854" max="14854" width="13.7109375" style="8" customWidth="1"/>
    <col min="14855" max="14855" width="13.42578125" style="8" customWidth="1"/>
    <col min="14856" max="14856" width="13.5703125" style="8" customWidth="1"/>
    <col min="14857" max="14857" width="22.7109375" style="8" customWidth="1"/>
    <col min="14858" max="15104" width="9.140625" style="8"/>
    <col min="15105" max="15105" width="3.85546875" style="8" customWidth="1"/>
    <col min="15106" max="15106" width="13.7109375" style="8" customWidth="1"/>
    <col min="15107" max="15107" width="28.7109375" style="8" customWidth="1"/>
    <col min="15108" max="15108" width="14.42578125" style="8" customWidth="1"/>
    <col min="15109" max="15109" width="12.7109375" style="8" customWidth="1"/>
    <col min="15110" max="15110" width="13.7109375" style="8" customWidth="1"/>
    <col min="15111" max="15111" width="13.42578125" style="8" customWidth="1"/>
    <col min="15112" max="15112" width="13.5703125" style="8" customWidth="1"/>
    <col min="15113" max="15113" width="22.7109375" style="8" customWidth="1"/>
    <col min="15114" max="15360" width="9.140625" style="8"/>
    <col min="15361" max="15361" width="3.85546875" style="8" customWidth="1"/>
    <col min="15362" max="15362" width="13.7109375" style="8" customWidth="1"/>
    <col min="15363" max="15363" width="28.7109375" style="8" customWidth="1"/>
    <col min="15364" max="15364" width="14.42578125" style="8" customWidth="1"/>
    <col min="15365" max="15365" width="12.7109375" style="8" customWidth="1"/>
    <col min="15366" max="15366" width="13.7109375" style="8" customWidth="1"/>
    <col min="15367" max="15367" width="13.42578125" style="8" customWidth="1"/>
    <col min="15368" max="15368" width="13.5703125" style="8" customWidth="1"/>
    <col min="15369" max="15369" width="22.7109375" style="8" customWidth="1"/>
    <col min="15370" max="15616" width="9.140625" style="8"/>
    <col min="15617" max="15617" width="3.85546875" style="8" customWidth="1"/>
    <col min="15618" max="15618" width="13.7109375" style="8" customWidth="1"/>
    <col min="15619" max="15619" width="28.7109375" style="8" customWidth="1"/>
    <col min="15620" max="15620" width="14.42578125" style="8" customWidth="1"/>
    <col min="15621" max="15621" width="12.7109375" style="8" customWidth="1"/>
    <col min="15622" max="15622" width="13.7109375" style="8" customWidth="1"/>
    <col min="15623" max="15623" width="13.42578125" style="8" customWidth="1"/>
    <col min="15624" max="15624" width="13.5703125" style="8" customWidth="1"/>
    <col min="15625" max="15625" width="22.7109375" style="8" customWidth="1"/>
    <col min="15626" max="15872" width="9.140625" style="8"/>
    <col min="15873" max="15873" width="3.85546875" style="8" customWidth="1"/>
    <col min="15874" max="15874" width="13.7109375" style="8" customWidth="1"/>
    <col min="15875" max="15875" width="28.7109375" style="8" customWidth="1"/>
    <col min="15876" max="15876" width="14.42578125" style="8" customWidth="1"/>
    <col min="15877" max="15877" width="12.7109375" style="8" customWidth="1"/>
    <col min="15878" max="15878" width="13.7109375" style="8" customWidth="1"/>
    <col min="15879" max="15879" width="13.42578125" style="8" customWidth="1"/>
    <col min="15880" max="15880" width="13.5703125" style="8" customWidth="1"/>
    <col min="15881" max="15881" width="22.7109375" style="8" customWidth="1"/>
    <col min="15882" max="16128" width="9.140625" style="8"/>
    <col min="16129" max="16129" width="3.85546875" style="8" customWidth="1"/>
    <col min="16130" max="16130" width="13.7109375" style="8" customWidth="1"/>
    <col min="16131" max="16131" width="28.7109375" style="8" customWidth="1"/>
    <col min="16132" max="16132" width="14.42578125" style="8" customWidth="1"/>
    <col min="16133" max="16133" width="12.7109375" style="8" customWidth="1"/>
    <col min="16134" max="16134" width="13.7109375" style="8" customWidth="1"/>
    <col min="16135" max="16135" width="13.42578125" style="8" customWidth="1"/>
    <col min="16136" max="16136" width="13.5703125" style="8" customWidth="1"/>
    <col min="16137" max="16137" width="22.7109375" style="8" customWidth="1"/>
    <col min="16138" max="16384" width="9.140625" style="8"/>
  </cols>
  <sheetData>
    <row r="1" spans="1:9" ht="12.75" customHeight="1">
      <c r="F1" s="68" t="s">
        <v>643</v>
      </c>
    </row>
    <row r="2" spans="1:9" ht="12.75" customHeight="1">
      <c r="H2" s="69"/>
      <c r="I2" s="69"/>
    </row>
    <row r="3" spans="1:9" ht="15.75" customHeight="1">
      <c r="A3" s="6"/>
      <c r="B3" s="359" t="s">
        <v>670</v>
      </c>
      <c r="C3" s="359"/>
      <c r="D3" s="359"/>
      <c r="E3" s="359"/>
      <c r="F3" s="359"/>
      <c r="G3" s="2"/>
      <c r="H3" s="2"/>
    </row>
    <row r="4" spans="1:9" s="3" customFormat="1" ht="15.75">
      <c r="A4" s="70"/>
      <c r="B4" s="71"/>
      <c r="C4" s="71" t="s">
        <v>642</v>
      </c>
      <c r="D4" s="71"/>
      <c r="E4" s="72"/>
      <c r="F4" s="72"/>
      <c r="G4" s="72"/>
      <c r="H4" s="72"/>
    </row>
    <row r="5" spans="1:9" s="3" customFormat="1" ht="15" customHeight="1">
      <c r="C5" s="153" t="s">
        <v>92</v>
      </c>
      <c r="D5" s="73"/>
      <c r="E5" s="73"/>
      <c r="F5" s="73"/>
      <c r="G5" s="73"/>
      <c r="H5" s="73"/>
      <c r="I5" s="73"/>
    </row>
    <row r="6" spans="1:9" s="3" customFormat="1" ht="15" customHeight="1">
      <c r="C6" s="153"/>
      <c r="D6" s="153"/>
      <c r="E6" s="153"/>
      <c r="F6" s="153"/>
    </row>
    <row r="7" spans="1:9" ht="120" customHeight="1">
      <c r="A7" s="155"/>
      <c r="B7" s="156" t="s">
        <v>89</v>
      </c>
      <c r="C7" s="155" t="s">
        <v>5</v>
      </c>
      <c r="D7" s="155" t="s">
        <v>119</v>
      </c>
      <c r="E7" s="155" t="s">
        <v>114</v>
      </c>
      <c r="F7" s="155" t="s">
        <v>120</v>
      </c>
      <c r="G7" s="76"/>
      <c r="H7" s="77"/>
      <c r="I7" s="76"/>
    </row>
    <row r="8" spans="1:9">
      <c r="A8" s="157"/>
      <c r="B8" s="157" t="s">
        <v>7</v>
      </c>
      <c r="C8" s="158">
        <v>3</v>
      </c>
      <c r="D8" s="158">
        <v>4</v>
      </c>
      <c r="E8" s="159">
        <v>5</v>
      </c>
      <c r="F8" s="158">
        <v>6</v>
      </c>
      <c r="G8" s="78"/>
      <c r="H8" s="78"/>
      <c r="I8" s="78"/>
    </row>
    <row r="9" spans="1:9">
      <c r="A9" s="160"/>
      <c r="B9" s="160"/>
      <c r="C9" s="161" t="s">
        <v>115</v>
      </c>
      <c r="D9" s="162">
        <f>SUM(D10:D253)</f>
        <v>277989.9937264999</v>
      </c>
      <c r="E9" s="162">
        <f t="shared" ref="E9:F9" si="0">SUM(E10:E253)</f>
        <v>216530.96799999994</v>
      </c>
      <c r="F9" s="162">
        <f t="shared" si="0"/>
        <v>56468.405726500023</v>
      </c>
      <c r="G9" s="78"/>
      <c r="H9" s="78"/>
      <c r="I9" s="78"/>
    </row>
    <row r="10" spans="1:9" s="34" customFormat="1" ht="51">
      <c r="A10" s="288" t="s">
        <v>6</v>
      </c>
      <c r="B10" s="288" t="s">
        <v>222</v>
      </c>
      <c r="C10" s="289" t="s">
        <v>221</v>
      </c>
      <c r="D10" s="307">
        <f>E10+F10</f>
        <v>186900.17</v>
      </c>
      <c r="E10" s="307">
        <v>155623.82</v>
      </c>
      <c r="F10" s="307">
        <v>31276.35</v>
      </c>
      <c r="G10" s="78"/>
      <c r="H10" s="78"/>
      <c r="I10" s="78"/>
    </row>
    <row r="11" spans="1:9" s="34" customFormat="1" ht="25.5">
      <c r="A11" s="288" t="s">
        <v>7</v>
      </c>
      <c r="B11" s="288" t="s">
        <v>273</v>
      </c>
      <c r="C11" s="289" t="s">
        <v>282</v>
      </c>
      <c r="D11" s="298">
        <v>10.199999999999999</v>
      </c>
      <c r="E11" s="298">
        <v>0</v>
      </c>
      <c r="F11" s="298">
        <v>10.199999999999999</v>
      </c>
      <c r="G11" s="78"/>
      <c r="H11" s="78"/>
      <c r="I11" s="78"/>
    </row>
    <row r="12" spans="1:9" s="147" customFormat="1" ht="26.25">
      <c r="A12" s="288" t="s">
        <v>11</v>
      </c>
      <c r="B12" s="288" t="s">
        <v>653</v>
      </c>
      <c r="C12" s="289" t="s">
        <v>389</v>
      </c>
      <c r="D12" s="296">
        <v>598</v>
      </c>
      <c r="E12" s="289">
        <v>0</v>
      </c>
      <c r="F12" s="296">
        <v>598</v>
      </c>
      <c r="G12" s="146"/>
      <c r="H12" s="146"/>
      <c r="I12" s="146"/>
    </row>
    <row r="13" spans="1:9" s="34" customFormat="1" ht="51">
      <c r="A13" s="288" t="s">
        <v>12</v>
      </c>
      <c r="B13" s="288" t="s">
        <v>365</v>
      </c>
      <c r="C13" s="289" t="s">
        <v>364</v>
      </c>
      <c r="D13" s="289">
        <v>3.0497000000000001</v>
      </c>
      <c r="E13" s="289">
        <v>0</v>
      </c>
      <c r="F13" s="289">
        <v>3.0497000000000001</v>
      </c>
      <c r="G13" s="78"/>
      <c r="H13" s="78"/>
      <c r="I13" s="78"/>
    </row>
    <row r="14" spans="1:9" s="34" customFormat="1" ht="38.25">
      <c r="A14" s="288" t="s">
        <v>23</v>
      </c>
      <c r="B14" s="288" t="s">
        <v>686</v>
      </c>
      <c r="C14" s="289" t="s">
        <v>687</v>
      </c>
      <c r="D14" s="289">
        <v>11.9</v>
      </c>
      <c r="E14" s="289"/>
      <c r="F14" s="289">
        <f>+D14</f>
        <v>11.9</v>
      </c>
      <c r="G14" s="78"/>
      <c r="H14" s="78"/>
      <c r="I14" s="78"/>
    </row>
    <row r="15" spans="1:9" ht="25.5">
      <c r="A15" s="289" t="s">
        <v>100</v>
      </c>
      <c r="B15" s="288" t="s">
        <v>786</v>
      </c>
      <c r="C15" s="289" t="s">
        <v>391</v>
      </c>
      <c r="D15" s="296">
        <v>6.99</v>
      </c>
      <c r="E15" s="296">
        <v>0</v>
      </c>
      <c r="F15" s="296">
        <v>6.99</v>
      </c>
      <c r="G15" s="78"/>
      <c r="H15" s="78"/>
      <c r="I15" s="78"/>
    </row>
    <row r="16" spans="1:9" ht="25.5">
      <c r="A16" s="289" t="s">
        <v>101</v>
      </c>
      <c r="B16" s="288" t="s">
        <v>802</v>
      </c>
      <c r="C16" s="289" t="s">
        <v>811</v>
      </c>
      <c r="D16" s="289">
        <v>660</v>
      </c>
      <c r="E16" s="289">
        <v>660</v>
      </c>
      <c r="F16" s="289"/>
      <c r="G16" s="78"/>
      <c r="H16" s="78"/>
      <c r="I16" s="78"/>
    </row>
    <row r="17" spans="1:9" ht="38.25">
      <c r="A17" s="288" t="s">
        <v>102</v>
      </c>
      <c r="B17" s="288" t="s">
        <v>812</v>
      </c>
      <c r="C17" s="289" t="s">
        <v>842</v>
      </c>
      <c r="D17" s="289">
        <v>4638.72</v>
      </c>
      <c r="E17" s="290">
        <v>0</v>
      </c>
      <c r="F17" s="289">
        <v>4638.72</v>
      </c>
      <c r="G17" s="78"/>
      <c r="H17" s="78"/>
      <c r="I17" s="78"/>
    </row>
    <row r="18" spans="1:9" ht="25.5">
      <c r="A18" s="288" t="s">
        <v>103</v>
      </c>
      <c r="B18" s="288" t="s">
        <v>818</v>
      </c>
      <c r="C18" s="289" t="s">
        <v>843</v>
      </c>
      <c r="D18" s="290">
        <v>96.5</v>
      </c>
      <c r="E18" s="290">
        <v>0</v>
      </c>
      <c r="F18" s="290">
        <v>96.5</v>
      </c>
      <c r="G18" s="78"/>
      <c r="H18" s="78"/>
      <c r="I18" s="78"/>
    </row>
    <row r="19" spans="1:9">
      <c r="A19" s="288" t="s">
        <v>104</v>
      </c>
      <c r="B19" s="288" t="s">
        <v>827</v>
      </c>
      <c r="C19" s="289" t="s">
        <v>828</v>
      </c>
      <c r="D19" s="291">
        <v>47.63</v>
      </c>
      <c r="E19" s="290">
        <v>0</v>
      </c>
      <c r="F19" s="291">
        <v>47.63</v>
      </c>
      <c r="G19" s="78"/>
      <c r="H19" s="78"/>
      <c r="I19" s="78"/>
    </row>
    <row r="20" spans="1:9" ht="25.5">
      <c r="A20" s="288" t="s">
        <v>105</v>
      </c>
      <c r="B20" s="292" t="s">
        <v>402</v>
      </c>
      <c r="C20" s="292" t="s">
        <v>294</v>
      </c>
      <c r="D20" s="291">
        <v>50.68</v>
      </c>
      <c r="E20" s="290">
        <v>0</v>
      </c>
      <c r="F20" s="291">
        <v>50.68</v>
      </c>
      <c r="G20" s="78"/>
      <c r="H20" s="78"/>
      <c r="I20" s="78"/>
    </row>
    <row r="21" spans="1:9" ht="25.5">
      <c r="A21" s="288" t="s">
        <v>106</v>
      </c>
      <c r="B21" s="288" t="s">
        <v>299</v>
      </c>
      <c r="C21" s="289" t="s">
        <v>300</v>
      </c>
      <c r="D21" s="290">
        <v>10.029999999999999</v>
      </c>
      <c r="E21" s="290">
        <v>0</v>
      </c>
      <c r="F21" s="290">
        <v>10.029999999999999</v>
      </c>
      <c r="G21" s="78"/>
      <c r="H21" s="78"/>
      <c r="I21" s="78"/>
    </row>
    <row r="22" spans="1:9">
      <c r="A22" s="288" t="s">
        <v>420</v>
      </c>
      <c r="B22" s="288" t="s">
        <v>306</v>
      </c>
      <c r="C22" s="289" t="s">
        <v>844</v>
      </c>
      <c r="D22" s="290">
        <v>106.2</v>
      </c>
      <c r="E22" s="290">
        <v>65.599999999999994</v>
      </c>
      <c r="F22" s="290">
        <v>40.6</v>
      </c>
      <c r="G22" s="79"/>
      <c r="H22" s="79"/>
      <c r="I22" s="79"/>
    </row>
    <row r="23" spans="1:9" ht="25.5">
      <c r="A23" s="288" t="s">
        <v>232</v>
      </c>
      <c r="B23" s="293" t="s">
        <v>313</v>
      </c>
      <c r="C23" s="294" t="s">
        <v>314</v>
      </c>
      <c r="D23" s="290">
        <v>25.15</v>
      </c>
      <c r="E23" s="290">
        <v>0</v>
      </c>
      <c r="F23" s="290">
        <v>25.15</v>
      </c>
    </row>
    <row r="24" spans="1:9">
      <c r="A24" s="288" t="s">
        <v>262</v>
      </c>
      <c r="B24" s="289" t="s">
        <v>321</v>
      </c>
      <c r="C24" s="295" t="s">
        <v>322</v>
      </c>
      <c r="D24" s="290">
        <v>34</v>
      </c>
      <c r="E24" s="290">
        <v>13.4</v>
      </c>
      <c r="F24" s="290">
        <v>20.6</v>
      </c>
    </row>
    <row r="25" spans="1:9">
      <c r="A25" s="288" t="s">
        <v>263</v>
      </c>
      <c r="B25" s="296" t="s">
        <v>349</v>
      </c>
      <c r="C25" s="289" t="s">
        <v>350</v>
      </c>
      <c r="D25" s="290">
        <v>58</v>
      </c>
      <c r="E25" s="290">
        <v>0</v>
      </c>
      <c r="F25" s="290">
        <v>58</v>
      </c>
    </row>
    <row r="26" spans="1:9">
      <c r="A26" s="288" t="s">
        <v>264</v>
      </c>
      <c r="B26" s="288" t="s">
        <v>326</v>
      </c>
      <c r="C26" s="289" t="s">
        <v>327</v>
      </c>
      <c r="D26" s="289">
        <v>132.09</v>
      </c>
      <c r="E26" s="290">
        <v>0</v>
      </c>
      <c r="F26" s="289">
        <v>132.09</v>
      </c>
    </row>
    <row r="27" spans="1:9" ht="12" customHeight="1">
      <c r="A27" s="288" t="s">
        <v>421</v>
      </c>
      <c r="B27" s="288" t="s">
        <v>333</v>
      </c>
      <c r="C27" s="289" t="s">
        <v>334</v>
      </c>
      <c r="D27" s="290">
        <v>68.44</v>
      </c>
      <c r="E27" s="290">
        <v>0</v>
      </c>
      <c r="F27" s="290">
        <v>68.44</v>
      </c>
    </row>
    <row r="28" spans="1:9" ht="38.25">
      <c r="A28" s="288" t="s">
        <v>422</v>
      </c>
      <c r="B28" s="294" t="s">
        <v>340</v>
      </c>
      <c r="C28" s="289" t="s">
        <v>341</v>
      </c>
      <c r="D28" s="290">
        <v>474.35</v>
      </c>
      <c r="E28" s="290">
        <v>47.36</v>
      </c>
      <c r="F28" s="290">
        <v>426.99</v>
      </c>
    </row>
    <row r="29" spans="1:9">
      <c r="A29" s="288" t="s">
        <v>423</v>
      </c>
      <c r="B29" s="294" t="s">
        <v>863</v>
      </c>
      <c r="C29" s="289" t="s">
        <v>864</v>
      </c>
      <c r="D29" s="290">
        <v>6793</v>
      </c>
      <c r="E29" s="290">
        <v>31</v>
      </c>
      <c r="F29" s="290">
        <v>0</v>
      </c>
    </row>
    <row r="30" spans="1:9" ht="25.5">
      <c r="A30" s="288" t="s">
        <v>424</v>
      </c>
      <c r="B30" s="288" t="s">
        <v>222</v>
      </c>
      <c r="C30" s="289" t="s">
        <v>374</v>
      </c>
      <c r="D30" s="289">
        <v>1629.1</v>
      </c>
      <c r="E30" s="289">
        <v>1497.85</v>
      </c>
      <c r="F30" s="289">
        <v>131.25</v>
      </c>
    </row>
    <row r="31" spans="1:9" ht="25.5">
      <c r="A31" s="288" t="s">
        <v>425</v>
      </c>
      <c r="B31" s="288" t="s">
        <v>888</v>
      </c>
      <c r="C31" s="289" t="s">
        <v>887</v>
      </c>
      <c r="D31" s="289">
        <v>462</v>
      </c>
      <c r="E31" s="289">
        <v>1029</v>
      </c>
      <c r="F31" s="289">
        <v>1194.48</v>
      </c>
    </row>
    <row r="32" spans="1:9">
      <c r="A32" s="288" t="s">
        <v>426</v>
      </c>
      <c r="B32" s="288" t="s">
        <v>907</v>
      </c>
      <c r="C32" s="289" t="s">
        <v>2793</v>
      </c>
      <c r="D32" s="289">
        <f>F32</f>
        <v>60.07</v>
      </c>
      <c r="E32" s="289">
        <v>0</v>
      </c>
      <c r="F32" s="289">
        <v>60.07</v>
      </c>
    </row>
    <row r="33" spans="1:6" ht="25.5">
      <c r="A33" s="288" t="s">
        <v>265</v>
      </c>
      <c r="B33" s="288" t="s">
        <v>898</v>
      </c>
      <c r="C33" s="289" t="s">
        <v>899</v>
      </c>
      <c r="D33" s="307">
        <f>SUM(E33:F33)</f>
        <v>38.49</v>
      </c>
      <c r="E33" s="307">
        <v>0</v>
      </c>
      <c r="F33" s="307">
        <v>38.49</v>
      </c>
    </row>
    <row r="34" spans="1:6">
      <c r="A34" s="288" t="s">
        <v>427</v>
      </c>
      <c r="B34" s="288" t="s">
        <v>917</v>
      </c>
      <c r="C34" s="289" t="s">
        <v>918</v>
      </c>
      <c r="D34" s="290">
        <f>(29992.5+13640+69839.98+96255)/1000</f>
        <v>209.72747999999999</v>
      </c>
      <c r="E34" s="290"/>
      <c r="F34" s="290">
        <f>D34</f>
        <v>209.72747999999999</v>
      </c>
    </row>
    <row r="35" spans="1:6" ht="51">
      <c r="A35" s="288" t="s">
        <v>428</v>
      </c>
      <c r="B35" s="296" t="s">
        <v>936</v>
      </c>
      <c r="C35" s="296" t="s">
        <v>2794</v>
      </c>
      <c r="D35" s="299">
        <f>E35+F35</f>
        <v>79.760000000000005</v>
      </c>
      <c r="E35" s="289"/>
      <c r="F35" s="300">
        <f>28.26+51.5</f>
        <v>79.760000000000005</v>
      </c>
    </row>
    <row r="36" spans="1:6" ht="38.25">
      <c r="A36" s="288" t="s">
        <v>429</v>
      </c>
      <c r="B36" s="296" t="s">
        <v>947</v>
      </c>
      <c r="C36" s="296" t="s">
        <v>2795</v>
      </c>
      <c r="D36" s="299">
        <f t="shared" ref="D36:D99" si="1">E36+F36</f>
        <v>90.43</v>
      </c>
      <c r="E36" s="289"/>
      <c r="F36" s="291">
        <f>27.83+62.6</f>
        <v>90.43</v>
      </c>
    </row>
    <row r="37" spans="1:6" s="34" customFormat="1" ht="38.25">
      <c r="A37" s="288" t="s">
        <v>430</v>
      </c>
      <c r="B37" s="296" t="s">
        <v>954</v>
      </c>
      <c r="C37" s="296" t="s">
        <v>2796</v>
      </c>
      <c r="D37" s="299">
        <f t="shared" si="1"/>
        <v>665.78</v>
      </c>
      <c r="E37" s="289"/>
      <c r="F37" s="300">
        <f>22.78+643</f>
        <v>665.78</v>
      </c>
    </row>
    <row r="38" spans="1:6" s="34" customFormat="1" ht="51">
      <c r="A38" s="288" t="s">
        <v>431</v>
      </c>
      <c r="B38" s="296" t="s">
        <v>960</v>
      </c>
      <c r="C38" s="296" t="s">
        <v>2797</v>
      </c>
      <c r="D38" s="299">
        <f t="shared" si="1"/>
        <v>93.490000000000009</v>
      </c>
      <c r="E38" s="301"/>
      <c r="F38" s="300">
        <f>19.59+73.9</f>
        <v>93.490000000000009</v>
      </c>
    </row>
    <row r="39" spans="1:6" ht="51">
      <c r="A39" s="288" t="s">
        <v>432</v>
      </c>
      <c r="B39" s="288" t="s">
        <v>977</v>
      </c>
      <c r="C39" s="296" t="s">
        <v>2798</v>
      </c>
      <c r="D39" s="299">
        <f t="shared" si="1"/>
        <v>96.97</v>
      </c>
      <c r="E39" s="301"/>
      <c r="F39" s="300">
        <f>45.67+51.3</f>
        <v>96.97</v>
      </c>
    </row>
    <row r="40" spans="1:6" ht="51">
      <c r="A40" s="288" t="s">
        <v>433</v>
      </c>
      <c r="B40" s="296" t="s">
        <v>983</v>
      </c>
      <c r="C40" s="296" t="s">
        <v>2799</v>
      </c>
      <c r="D40" s="299">
        <f t="shared" si="1"/>
        <v>89.36</v>
      </c>
      <c r="E40" s="301"/>
      <c r="F40" s="300">
        <f>31.16+58.2</f>
        <v>89.36</v>
      </c>
    </row>
    <row r="41" spans="1:6" ht="51">
      <c r="A41" s="288" t="s">
        <v>434</v>
      </c>
      <c r="B41" s="296" t="s">
        <v>989</v>
      </c>
      <c r="C41" s="296" t="s">
        <v>2800</v>
      </c>
      <c r="D41" s="299">
        <f t="shared" si="1"/>
        <v>23.89</v>
      </c>
      <c r="E41" s="301"/>
      <c r="F41" s="300">
        <v>23.89</v>
      </c>
    </row>
    <row r="42" spans="1:6" ht="51">
      <c r="A42" s="288" t="s">
        <v>435</v>
      </c>
      <c r="B42" s="296" t="s">
        <v>995</v>
      </c>
      <c r="C42" s="296" t="s">
        <v>2801</v>
      </c>
      <c r="D42" s="299">
        <f t="shared" si="1"/>
        <v>50.96</v>
      </c>
      <c r="E42" s="301"/>
      <c r="F42" s="300">
        <f>0.96+50</f>
        <v>50.96</v>
      </c>
    </row>
    <row r="43" spans="1:6" ht="51">
      <c r="A43" s="288" t="s">
        <v>436</v>
      </c>
      <c r="B43" s="296" t="s">
        <v>1001</v>
      </c>
      <c r="C43" s="296" t="s">
        <v>2802</v>
      </c>
      <c r="D43" s="299">
        <f t="shared" si="1"/>
        <v>52.37</v>
      </c>
      <c r="E43" s="301"/>
      <c r="F43" s="300">
        <v>52.37</v>
      </c>
    </row>
    <row r="44" spans="1:6" ht="51">
      <c r="A44" s="288" t="s">
        <v>437</v>
      </c>
      <c r="B44" s="296" t="s">
        <v>1007</v>
      </c>
      <c r="C44" s="296" t="s">
        <v>2803</v>
      </c>
      <c r="D44" s="299">
        <f t="shared" si="1"/>
        <v>72.02</v>
      </c>
      <c r="E44" s="301"/>
      <c r="F44" s="300">
        <f>28.72+43.3</f>
        <v>72.02</v>
      </c>
    </row>
    <row r="45" spans="1:6" ht="51">
      <c r="A45" s="288" t="s">
        <v>438</v>
      </c>
      <c r="B45" s="296" t="s">
        <v>1013</v>
      </c>
      <c r="C45" s="296" t="s">
        <v>2804</v>
      </c>
      <c r="D45" s="299">
        <f t="shared" si="1"/>
        <v>125.82000000000001</v>
      </c>
      <c r="E45" s="301"/>
      <c r="F45" s="300">
        <f>33.92+91.9</f>
        <v>125.82000000000001</v>
      </c>
    </row>
    <row r="46" spans="1:6" ht="38.25">
      <c r="A46" s="288" t="s">
        <v>439</v>
      </c>
      <c r="B46" s="296" t="s">
        <v>1019</v>
      </c>
      <c r="C46" s="296" t="s">
        <v>2805</v>
      </c>
      <c r="D46" s="299">
        <f t="shared" si="1"/>
        <v>77.11</v>
      </c>
      <c r="E46" s="301"/>
      <c r="F46" s="300">
        <f>26.21+50.9</f>
        <v>77.11</v>
      </c>
    </row>
    <row r="47" spans="1:6" ht="51">
      <c r="A47" s="288" t="s">
        <v>440</v>
      </c>
      <c r="B47" s="296" t="s">
        <v>1027</v>
      </c>
      <c r="C47" s="296" t="s">
        <v>2806</v>
      </c>
      <c r="D47" s="299">
        <f t="shared" si="1"/>
        <v>88.62</v>
      </c>
      <c r="E47" s="301"/>
      <c r="F47" s="300">
        <f>27.72+60.9</f>
        <v>88.62</v>
      </c>
    </row>
    <row r="48" spans="1:6" ht="38.25">
      <c r="A48" s="288" t="s">
        <v>441</v>
      </c>
      <c r="B48" s="296" t="s">
        <v>1035</v>
      </c>
      <c r="C48" s="296" t="s">
        <v>2807</v>
      </c>
      <c r="D48" s="299">
        <f t="shared" si="1"/>
        <v>121.3</v>
      </c>
      <c r="E48" s="297"/>
      <c r="F48" s="300">
        <f>31.7+89.6</f>
        <v>121.3</v>
      </c>
    </row>
    <row r="49" spans="1:6" ht="51">
      <c r="A49" s="288" t="s">
        <v>442</v>
      </c>
      <c r="B49" s="296" t="s">
        <v>1041</v>
      </c>
      <c r="C49" s="296" t="s">
        <v>2808</v>
      </c>
      <c r="D49" s="299">
        <f t="shared" si="1"/>
        <v>135.35999999999999</v>
      </c>
      <c r="E49" s="297"/>
      <c r="F49" s="300">
        <f>35.76+99.6</f>
        <v>135.35999999999999</v>
      </c>
    </row>
    <row r="50" spans="1:6" ht="38.25">
      <c r="A50" s="288" t="s">
        <v>443</v>
      </c>
      <c r="B50" s="296" t="s">
        <v>1047</v>
      </c>
      <c r="C50" s="296" t="s">
        <v>2809</v>
      </c>
      <c r="D50" s="299">
        <f t="shared" si="1"/>
        <v>186.62</v>
      </c>
      <c r="E50" s="297"/>
      <c r="F50" s="300">
        <f>54.92+131.7</f>
        <v>186.62</v>
      </c>
    </row>
    <row r="51" spans="1:6" ht="51">
      <c r="A51" s="288" t="s">
        <v>444</v>
      </c>
      <c r="B51" s="296" t="s">
        <v>1053</v>
      </c>
      <c r="C51" s="296" t="s">
        <v>2810</v>
      </c>
      <c r="D51" s="299">
        <f t="shared" si="1"/>
        <v>94.27</v>
      </c>
      <c r="E51" s="297"/>
      <c r="F51" s="300">
        <f>23.47+70.8</f>
        <v>94.27</v>
      </c>
    </row>
    <row r="52" spans="1:6" ht="38.25">
      <c r="A52" s="288" t="s">
        <v>445</v>
      </c>
      <c r="B52" s="296" t="s">
        <v>1059</v>
      </c>
      <c r="C52" s="296" t="s">
        <v>2811</v>
      </c>
      <c r="D52" s="299">
        <f t="shared" si="1"/>
        <v>88.66</v>
      </c>
      <c r="E52" s="297"/>
      <c r="F52" s="300">
        <f>28.36+60.3</f>
        <v>88.66</v>
      </c>
    </row>
    <row r="53" spans="1:6" ht="51">
      <c r="A53" s="288" t="s">
        <v>446</v>
      </c>
      <c r="B53" s="296" t="s">
        <v>1067</v>
      </c>
      <c r="C53" s="296" t="s">
        <v>2812</v>
      </c>
      <c r="D53" s="299">
        <f t="shared" si="1"/>
        <v>95.38</v>
      </c>
      <c r="E53" s="297"/>
      <c r="F53" s="300">
        <f>29.18+66.2</f>
        <v>95.38</v>
      </c>
    </row>
    <row r="54" spans="1:6" ht="38.25">
      <c r="A54" s="288" t="s">
        <v>447</v>
      </c>
      <c r="B54" s="296" t="s">
        <v>1073</v>
      </c>
      <c r="C54" s="296" t="s">
        <v>2813</v>
      </c>
      <c r="D54" s="299">
        <f t="shared" si="1"/>
        <v>202.9</v>
      </c>
      <c r="E54" s="297"/>
      <c r="F54" s="300">
        <f>58.4+144.5</f>
        <v>202.9</v>
      </c>
    </row>
    <row r="55" spans="1:6" ht="51">
      <c r="A55" s="288" t="s">
        <v>448</v>
      </c>
      <c r="B55" s="296" t="s">
        <v>1079</v>
      </c>
      <c r="C55" s="296" t="s">
        <v>2814</v>
      </c>
      <c r="D55" s="299">
        <f t="shared" si="1"/>
        <v>72.39</v>
      </c>
      <c r="E55" s="297"/>
      <c r="F55" s="300">
        <f>23.99+48.4</f>
        <v>72.39</v>
      </c>
    </row>
    <row r="56" spans="1:6" ht="38.25">
      <c r="A56" s="288" t="s">
        <v>449</v>
      </c>
      <c r="B56" s="296" t="s">
        <v>1085</v>
      </c>
      <c r="C56" s="296" t="s">
        <v>2815</v>
      </c>
      <c r="D56" s="299">
        <f t="shared" si="1"/>
        <v>82.22999999999999</v>
      </c>
      <c r="E56" s="297"/>
      <c r="F56" s="300">
        <f>30.33+51.9</f>
        <v>82.22999999999999</v>
      </c>
    </row>
    <row r="57" spans="1:6" ht="51">
      <c r="A57" s="288" t="s">
        <v>450</v>
      </c>
      <c r="B57" s="296" t="s">
        <v>1091</v>
      </c>
      <c r="C57" s="296" t="s">
        <v>2816</v>
      </c>
      <c r="D57" s="299">
        <f t="shared" si="1"/>
        <v>74.98</v>
      </c>
      <c r="E57" s="297"/>
      <c r="F57" s="300">
        <f>15.28+59.7</f>
        <v>74.98</v>
      </c>
    </row>
    <row r="58" spans="1:6" ht="51">
      <c r="A58" s="288" t="s">
        <v>451</v>
      </c>
      <c r="B58" s="296" t="s">
        <v>1097</v>
      </c>
      <c r="C58" s="296" t="s">
        <v>2817</v>
      </c>
      <c r="D58" s="299">
        <f t="shared" si="1"/>
        <v>67.179999999999993</v>
      </c>
      <c r="E58" s="297"/>
      <c r="F58" s="300">
        <f>25.88+41.3</f>
        <v>67.179999999999993</v>
      </c>
    </row>
    <row r="59" spans="1:6" ht="38.25">
      <c r="A59" s="288" t="s">
        <v>452</v>
      </c>
      <c r="B59" s="296" t="s">
        <v>1103</v>
      </c>
      <c r="C59" s="296" t="s">
        <v>2818</v>
      </c>
      <c r="D59" s="299">
        <f t="shared" si="1"/>
        <v>220.01</v>
      </c>
      <c r="E59" s="297"/>
      <c r="F59" s="300">
        <f>61.11+158.9</f>
        <v>220.01</v>
      </c>
    </row>
    <row r="60" spans="1:6" ht="51">
      <c r="A60" s="288" t="s">
        <v>453</v>
      </c>
      <c r="B60" s="296" t="s">
        <v>1109</v>
      </c>
      <c r="C60" s="296" t="s">
        <v>2819</v>
      </c>
      <c r="D60" s="299">
        <f t="shared" si="1"/>
        <v>59.08</v>
      </c>
      <c r="E60" s="297"/>
      <c r="F60" s="300">
        <f>29.18+29.9</f>
        <v>59.08</v>
      </c>
    </row>
    <row r="61" spans="1:6" ht="51">
      <c r="A61" s="288" t="s">
        <v>454</v>
      </c>
      <c r="B61" s="296" t="s">
        <v>1115</v>
      </c>
      <c r="C61" s="296" t="s">
        <v>2820</v>
      </c>
      <c r="D61" s="299">
        <f t="shared" si="1"/>
        <v>267.77999999999997</v>
      </c>
      <c r="E61" s="297"/>
      <c r="F61" s="300">
        <f>31.28+93.1+143.4</f>
        <v>267.77999999999997</v>
      </c>
    </row>
    <row r="62" spans="1:6" ht="51">
      <c r="A62" s="288" t="s">
        <v>455</v>
      </c>
      <c r="B62" s="296" t="s">
        <v>1123</v>
      </c>
      <c r="C62" s="296" t="s">
        <v>2821</v>
      </c>
      <c r="D62" s="299">
        <f t="shared" si="1"/>
        <v>22.95</v>
      </c>
      <c r="E62" s="297"/>
      <c r="F62" s="300">
        <v>22.95</v>
      </c>
    </row>
    <row r="63" spans="1:6" ht="51">
      <c r="A63" s="288" t="s">
        <v>456</v>
      </c>
      <c r="B63" s="296" t="s">
        <v>1129</v>
      </c>
      <c r="C63" s="296" t="s">
        <v>2822</v>
      </c>
      <c r="D63" s="299">
        <f t="shared" si="1"/>
        <v>227.54</v>
      </c>
      <c r="E63" s="297"/>
      <c r="F63" s="300">
        <f>57.04+170.5</f>
        <v>227.54</v>
      </c>
    </row>
    <row r="64" spans="1:6" ht="38.25">
      <c r="A64" s="288" t="s">
        <v>457</v>
      </c>
      <c r="B64" s="296" t="s">
        <v>1135</v>
      </c>
      <c r="C64" s="296" t="s">
        <v>2823</v>
      </c>
      <c r="D64" s="299">
        <f t="shared" si="1"/>
        <v>58.099999999999994</v>
      </c>
      <c r="E64" s="297"/>
      <c r="F64" s="300">
        <f>19.8+38.3</f>
        <v>58.099999999999994</v>
      </c>
    </row>
    <row r="65" spans="1:6" ht="63.75">
      <c r="A65" s="288" t="s">
        <v>458</v>
      </c>
      <c r="B65" s="296" t="s">
        <v>1142</v>
      </c>
      <c r="C65" s="296" t="s">
        <v>2824</v>
      </c>
      <c r="D65" s="299">
        <f t="shared" si="1"/>
        <v>5.12</v>
      </c>
      <c r="E65" s="297"/>
      <c r="F65" s="300">
        <v>5.12</v>
      </c>
    </row>
    <row r="66" spans="1:6" ht="63.75">
      <c r="A66" s="288" t="s">
        <v>459</v>
      </c>
      <c r="B66" s="296" t="s">
        <v>1150</v>
      </c>
      <c r="C66" s="296" t="s">
        <v>2825</v>
      </c>
      <c r="D66" s="299">
        <f t="shared" si="1"/>
        <v>6.25</v>
      </c>
      <c r="E66" s="297"/>
      <c r="F66" s="300">
        <v>6.25</v>
      </c>
    </row>
    <row r="67" spans="1:6" ht="63.75">
      <c r="A67" s="288" t="s">
        <v>460</v>
      </c>
      <c r="B67" s="296" t="s">
        <v>1158</v>
      </c>
      <c r="C67" s="296" t="s">
        <v>2826</v>
      </c>
      <c r="D67" s="299">
        <f t="shared" si="1"/>
        <v>4.49</v>
      </c>
      <c r="E67" s="297"/>
      <c r="F67" s="300">
        <v>4.49</v>
      </c>
    </row>
    <row r="68" spans="1:6" ht="63.75">
      <c r="A68" s="288" t="s">
        <v>461</v>
      </c>
      <c r="B68" s="296" t="s">
        <v>1164</v>
      </c>
      <c r="C68" s="296" t="s">
        <v>2827</v>
      </c>
      <c r="D68" s="299">
        <f t="shared" si="1"/>
        <v>3.77</v>
      </c>
      <c r="E68" s="297"/>
      <c r="F68" s="300">
        <v>3.77</v>
      </c>
    </row>
    <row r="69" spans="1:6" ht="38.25">
      <c r="A69" s="288" t="s">
        <v>462</v>
      </c>
      <c r="B69" s="296" t="s">
        <v>1172</v>
      </c>
      <c r="C69" s="296" t="s">
        <v>2828</v>
      </c>
      <c r="D69" s="299">
        <f t="shared" si="1"/>
        <v>5.33</v>
      </c>
      <c r="E69" s="297"/>
      <c r="F69" s="300">
        <v>5.33</v>
      </c>
    </row>
    <row r="70" spans="1:6" ht="38.25">
      <c r="A70" s="288" t="s">
        <v>463</v>
      </c>
      <c r="B70" s="296" t="s">
        <v>1178</v>
      </c>
      <c r="C70" s="296" t="s">
        <v>2829</v>
      </c>
      <c r="D70" s="299">
        <f t="shared" si="1"/>
        <v>7.29</v>
      </c>
      <c r="E70" s="297"/>
      <c r="F70" s="300">
        <v>7.29</v>
      </c>
    </row>
    <row r="71" spans="1:6" ht="63.75">
      <c r="A71" s="288" t="s">
        <v>464</v>
      </c>
      <c r="B71" s="296" t="s">
        <v>1187</v>
      </c>
      <c r="C71" s="296" t="s">
        <v>2830</v>
      </c>
      <c r="D71" s="299">
        <f t="shared" si="1"/>
        <v>3.49</v>
      </c>
      <c r="E71" s="297"/>
      <c r="F71" s="300">
        <v>3.49</v>
      </c>
    </row>
    <row r="72" spans="1:6" ht="63.75">
      <c r="A72" s="288" t="s">
        <v>465</v>
      </c>
      <c r="B72" s="296" t="s">
        <v>1194</v>
      </c>
      <c r="C72" s="296" t="s">
        <v>2831</v>
      </c>
      <c r="D72" s="299">
        <f t="shared" si="1"/>
        <v>11.32</v>
      </c>
      <c r="E72" s="297"/>
      <c r="F72" s="300">
        <v>11.32</v>
      </c>
    </row>
    <row r="73" spans="1:6" ht="63.75">
      <c r="A73" s="288" t="s">
        <v>466</v>
      </c>
      <c r="B73" s="296" t="s">
        <v>1208</v>
      </c>
      <c r="C73" s="296" t="s">
        <v>2832</v>
      </c>
      <c r="D73" s="299">
        <f t="shared" si="1"/>
        <v>2.69</v>
      </c>
      <c r="E73" s="297"/>
      <c r="F73" s="300">
        <v>2.69</v>
      </c>
    </row>
    <row r="74" spans="1:6" ht="63.75">
      <c r="A74" s="288" t="s">
        <v>467</v>
      </c>
      <c r="B74" s="296" t="s">
        <v>1214</v>
      </c>
      <c r="C74" s="296" t="s">
        <v>2833</v>
      </c>
      <c r="D74" s="299">
        <f t="shared" si="1"/>
        <v>5.01</v>
      </c>
      <c r="E74" s="297"/>
      <c r="F74" s="300">
        <v>5.01</v>
      </c>
    </row>
    <row r="75" spans="1:6" ht="63.75">
      <c r="A75" s="288" t="s">
        <v>468</v>
      </c>
      <c r="B75" s="296" t="s">
        <v>1221</v>
      </c>
      <c r="C75" s="296" t="s">
        <v>2834</v>
      </c>
      <c r="D75" s="299">
        <f t="shared" si="1"/>
        <v>6.79</v>
      </c>
      <c r="E75" s="297"/>
      <c r="F75" s="300">
        <v>6.79</v>
      </c>
    </row>
    <row r="76" spans="1:6" ht="63.75">
      <c r="A76" s="288" t="s">
        <v>469</v>
      </c>
      <c r="B76" s="296" t="s">
        <v>1229</v>
      </c>
      <c r="C76" s="296" t="s">
        <v>2835</v>
      </c>
      <c r="D76" s="299">
        <f t="shared" si="1"/>
        <v>6.04</v>
      </c>
      <c r="E76" s="297"/>
      <c r="F76" s="300">
        <v>6.04</v>
      </c>
    </row>
    <row r="77" spans="1:6" ht="63.75">
      <c r="A77" s="288" t="s">
        <v>470</v>
      </c>
      <c r="B77" s="296" t="s">
        <v>1243</v>
      </c>
      <c r="C77" s="296" t="s">
        <v>2836</v>
      </c>
      <c r="D77" s="299">
        <f t="shared" si="1"/>
        <v>4.6399999999999997</v>
      </c>
      <c r="E77" s="297"/>
      <c r="F77" s="300">
        <v>4.6399999999999997</v>
      </c>
    </row>
    <row r="78" spans="1:6" ht="76.5">
      <c r="A78" s="288" t="s">
        <v>471</v>
      </c>
      <c r="B78" s="296" t="s">
        <v>1249</v>
      </c>
      <c r="C78" s="296" t="s">
        <v>2837</v>
      </c>
      <c r="D78" s="299">
        <f t="shared" si="1"/>
        <v>4.29</v>
      </c>
      <c r="E78" s="297"/>
      <c r="F78" s="300">
        <v>4.29</v>
      </c>
    </row>
    <row r="79" spans="1:6" ht="38.25">
      <c r="A79" s="288" t="s">
        <v>472</v>
      </c>
      <c r="B79" s="296" t="s">
        <v>1255</v>
      </c>
      <c r="C79" s="296" t="s">
        <v>2838</v>
      </c>
      <c r="D79" s="299">
        <f t="shared" si="1"/>
        <v>0.44</v>
      </c>
      <c r="E79" s="297"/>
      <c r="F79" s="300">
        <v>0.44</v>
      </c>
    </row>
    <row r="80" spans="1:6">
      <c r="A80" s="288" t="s">
        <v>473</v>
      </c>
      <c r="B80" s="288" t="s">
        <v>1478</v>
      </c>
      <c r="C80" s="296" t="s">
        <v>1479</v>
      </c>
      <c r="D80" s="299">
        <f t="shared" si="1"/>
        <v>647.96</v>
      </c>
      <c r="E80" s="301"/>
      <c r="F80" s="300">
        <v>647.96</v>
      </c>
    </row>
    <row r="81" spans="1:6">
      <c r="A81" s="288" t="s">
        <v>474</v>
      </c>
      <c r="B81" s="302" t="s">
        <v>1261</v>
      </c>
      <c r="C81" s="303" t="s">
        <v>1262</v>
      </c>
      <c r="D81" s="299">
        <f t="shared" si="1"/>
        <v>110.13</v>
      </c>
      <c r="E81" s="297"/>
      <c r="F81" s="300">
        <f>36.43+73.7</f>
        <v>110.13</v>
      </c>
    </row>
    <row r="82" spans="1:6">
      <c r="A82" s="288" t="s">
        <v>475</v>
      </c>
      <c r="B82" s="302" t="s">
        <v>1270</v>
      </c>
      <c r="C82" s="303" t="s">
        <v>2839</v>
      </c>
      <c r="D82" s="299">
        <f t="shared" si="1"/>
        <v>273.48</v>
      </c>
      <c r="E82" s="297"/>
      <c r="F82" s="300">
        <f>57.58+115.2+100.7</f>
        <v>273.48</v>
      </c>
    </row>
    <row r="83" spans="1:6">
      <c r="A83" s="288" t="s">
        <v>476</v>
      </c>
      <c r="B83" s="304" t="s">
        <v>1277</v>
      </c>
      <c r="C83" s="303" t="s">
        <v>1271</v>
      </c>
      <c r="D83" s="299">
        <f t="shared" si="1"/>
        <v>88.98</v>
      </c>
      <c r="E83" s="297"/>
      <c r="F83" s="300">
        <v>88.98</v>
      </c>
    </row>
    <row r="84" spans="1:6">
      <c r="A84" s="288" t="s">
        <v>477</v>
      </c>
      <c r="B84" s="304" t="s">
        <v>1283</v>
      </c>
      <c r="C84" s="303" t="s">
        <v>1284</v>
      </c>
      <c r="D84" s="299">
        <f t="shared" si="1"/>
        <v>108.30000000000001</v>
      </c>
      <c r="E84" s="297"/>
      <c r="F84" s="300">
        <f>36.4+71.9</f>
        <v>108.30000000000001</v>
      </c>
    </row>
    <row r="85" spans="1:6">
      <c r="A85" s="288" t="s">
        <v>478</v>
      </c>
      <c r="B85" s="304" t="s">
        <v>1353</v>
      </c>
      <c r="C85" s="303" t="s">
        <v>1290</v>
      </c>
      <c r="D85" s="299">
        <f t="shared" si="1"/>
        <v>63.79</v>
      </c>
      <c r="E85" s="297"/>
      <c r="F85" s="300">
        <f>1.99+61.8</f>
        <v>63.79</v>
      </c>
    </row>
    <row r="86" spans="1:6">
      <c r="A86" s="288" t="s">
        <v>479</v>
      </c>
      <c r="B86" s="304" t="s">
        <v>1380</v>
      </c>
      <c r="C86" s="303" t="s">
        <v>1298</v>
      </c>
      <c r="D86" s="299">
        <f t="shared" si="1"/>
        <v>34.08</v>
      </c>
      <c r="E86" s="297"/>
      <c r="F86" s="300">
        <v>34.08</v>
      </c>
    </row>
    <row r="87" spans="1:6">
      <c r="A87" s="288" t="s">
        <v>480</v>
      </c>
      <c r="B87" s="304" t="s">
        <v>1277</v>
      </c>
      <c r="C87" s="303" t="s">
        <v>1305</v>
      </c>
      <c r="D87" s="299">
        <f t="shared" si="1"/>
        <v>181.98</v>
      </c>
      <c r="E87" s="297"/>
      <c r="F87" s="300">
        <f>53.88+128.1</f>
        <v>181.98</v>
      </c>
    </row>
    <row r="88" spans="1:6">
      <c r="A88" s="288" t="s">
        <v>481</v>
      </c>
      <c r="B88" s="304" t="s">
        <v>1283</v>
      </c>
      <c r="C88" s="303" t="s">
        <v>1312</v>
      </c>
      <c r="D88" s="299">
        <f t="shared" si="1"/>
        <v>138.15</v>
      </c>
      <c r="E88" s="297"/>
      <c r="F88" s="300">
        <f>44.65+93.5</f>
        <v>138.15</v>
      </c>
    </row>
    <row r="89" spans="1:6">
      <c r="A89" s="288" t="s">
        <v>482</v>
      </c>
      <c r="B89" s="304" t="s">
        <v>1353</v>
      </c>
      <c r="C89" s="303" t="s">
        <v>1319</v>
      </c>
      <c r="D89" s="299">
        <f t="shared" si="1"/>
        <v>188.2</v>
      </c>
      <c r="E89" s="297"/>
      <c r="F89" s="300">
        <f>73.2+115</f>
        <v>188.2</v>
      </c>
    </row>
    <row r="90" spans="1:6">
      <c r="A90" s="288" t="s">
        <v>483</v>
      </c>
      <c r="B90" s="304" t="s">
        <v>1380</v>
      </c>
      <c r="C90" s="303" t="s">
        <v>1326</v>
      </c>
      <c r="D90" s="299">
        <f t="shared" si="1"/>
        <v>224.10999999999999</v>
      </c>
      <c r="E90" s="297"/>
      <c r="F90" s="300">
        <f>58.41+165.7</f>
        <v>224.10999999999999</v>
      </c>
    </row>
    <row r="91" spans="1:6">
      <c r="A91" s="288" t="s">
        <v>484</v>
      </c>
      <c r="B91" s="304" t="s">
        <v>1277</v>
      </c>
      <c r="C91" s="303" t="s">
        <v>1333</v>
      </c>
      <c r="D91" s="299">
        <f t="shared" si="1"/>
        <v>50.07</v>
      </c>
      <c r="E91" s="297"/>
      <c r="F91" s="300">
        <v>50.07</v>
      </c>
    </row>
    <row r="92" spans="1:6">
      <c r="A92" s="288" t="s">
        <v>485</v>
      </c>
      <c r="B92" s="304" t="s">
        <v>1283</v>
      </c>
      <c r="C92" s="303" t="s">
        <v>1340</v>
      </c>
      <c r="D92" s="299">
        <f t="shared" si="1"/>
        <v>106.41</v>
      </c>
      <c r="E92" s="297"/>
      <c r="F92" s="300">
        <f>60.31+46.1</f>
        <v>106.41</v>
      </c>
    </row>
    <row r="93" spans="1:6">
      <c r="A93" s="288" t="s">
        <v>486</v>
      </c>
      <c r="B93" s="304" t="s">
        <v>1353</v>
      </c>
      <c r="C93" s="303" t="s">
        <v>1347</v>
      </c>
      <c r="D93" s="299">
        <f t="shared" si="1"/>
        <v>70.37</v>
      </c>
      <c r="E93" s="297"/>
      <c r="F93" s="300">
        <v>70.37</v>
      </c>
    </row>
    <row r="94" spans="1:6">
      <c r="A94" s="288" t="s">
        <v>487</v>
      </c>
      <c r="B94" s="304" t="s">
        <v>1380</v>
      </c>
      <c r="C94" s="303" t="s">
        <v>1354</v>
      </c>
      <c r="D94" s="299">
        <f t="shared" si="1"/>
        <v>124.85</v>
      </c>
      <c r="E94" s="297"/>
      <c r="F94" s="300">
        <f>2.75+122.1</f>
        <v>124.85</v>
      </c>
    </row>
    <row r="95" spans="1:6">
      <c r="A95" s="288" t="s">
        <v>488</v>
      </c>
      <c r="B95" s="304" t="s">
        <v>1277</v>
      </c>
      <c r="C95" s="303" t="s">
        <v>1360</v>
      </c>
      <c r="D95" s="299">
        <f t="shared" si="1"/>
        <v>144.72</v>
      </c>
      <c r="E95" s="297"/>
      <c r="F95" s="300">
        <f>99.52+45.2</f>
        <v>144.72</v>
      </c>
    </row>
    <row r="96" spans="1:6">
      <c r="A96" s="288" t="s">
        <v>489</v>
      </c>
      <c r="B96" s="304" t="s">
        <v>1283</v>
      </c>
      <c r="C96" s="303" t="s">
        <v>1367</v>
      </c>
      <c r="D96" s="299">
        <f t="shared" si="1"/>
        <v>184.95</v>
      </c>
      <c r="E96" s="297"/>
      <c r="F96" s="300">
        <f>58.05+126.9</f>
        <v>184.95</v>
      </c>
    </row>
    <row r="97" spans="1:6">
      <c r="A97" s="288" t="s">
        <v>490</v>
      </c>
      <c r="B97" s="304" t="s">
        <v>1353</v>
      </c>
      <c r="C97" s="303" t="s">
        <v>1374</v>
      </c>
      <c r="D97" s="299">
        <f t="shared" si="1"/>
        <v>174.29000000000002</v>
      </c>
      <c r="E97" s="297"/>
      <c r="F97" s="300">
        <f>69.59+104.7</f>
        <v>174.29000000000002</v>
      </c>
    </row>
    <row r="98" spans="1:6">
      <c r="A98" s="288" t="s">
        <v>491</v>
      </c>
      <c r="B98" s="304" t="s">
        <v>1380</v>
      </c>
      <c r="C98" s="303" t="s">
        <v>1381</v>
      </c>
      <c r="D98" s="299">
        <f t="shared" si="1"/>
        <v>121.62</v>
      </c>
      <c r="E98" s="297"/>
      <c r="F98" s="300">
        <f>80.72+40.9</f>
        <v>121.62</v>
      </c>
    </row>
    <row r="99" spans="1:6">
      <c r="A99" s="288" t="s">
        <v>492</v>
      </c>
      <c r="B99" s="302" t="s">
        <v>1387</v>
      </c>
      <c r="C99" s="303" t="s">
        <v>1388</v>
      </c>
      <c r="D99" s="299">
        <f t="shared" si="1"/>
        <v>186.1</v>
      </c>
      <c r="E99" s="297"/>
      <c r="F99" s="300">
        <f>66+120.1</f>
        <v>186.1</v>
      </c>
    </row>
    <row r="100" spans="1:6">
      <c r="A100" s="288" t="s">
        <v>493</v>
      </c>
      <c r="B100" s="302" t="s">
        <v>1394</v>
      </c>
      <c r="C100" s="303" t="s">
        <v>1395</v>
      </c>
      <c r="D100" s="299">
        <f t="shared" ref="D100:D111" si="2">E100+F100</f>
        <v>132.20999999999998</v>
      </c>
      <c r="E100" s="297"/>
      <c r="F100" s="300">
        <f>55.41+76.8</f>
        <v>132.20999999999998</v>
      </c>
    </row>
    <row r="101" spans="1:6" ht="25.5">
      <c r="A101" s="288" t="s">
        <v>494</v>
      </c>
      <c r="B101" s="296" t="s">
        <v>1401</v>
      </c>
      <c r="C101" s="303" t="s">
        <v>1402</v>
      </c>
      <c r="D101" s="299">
        <f t="shared" si="2"/>
        <v>5.49</v>
      </c>
      <c r="E101" s="297"/>
      <c r="F101" s="300">
        <v>5.49</v>
      </c>
    </row>
    <row r="102" spans="1:6">
      <c r="A102" s="288" t="s">
        <v>495</v>
      </c>
      <c r="B102" s="302" t="s">
        <v>1408</v>
      </c>
      <c r="C102" s="303" t="s">
        <v>2840</v>
      </c>
      <c r="D102" s="299">
        <f t="shared" si="2"/>
        <v>4.96</v>
      </c>
      <c r="E102" s="297"/>
      <c r="F102" s="300">
        <v>4.96</v>
      </c>
    </row>
    <row r="103" spans="1:6">
      <c r="A103" s="288" t="s">
        <v>496</v>
      </c>
      <c r="B103" s="296" t="s">
        <v>1415</v>
      </c>
      <c r="C103" s="303" t="s">
        <v>1416</v>
      </c>
      <c r="D103" s="299">
        <f t="shared" si="2"/>
        <v>7.24</v>
      </c>
      <c r="E103" s="297"/>
      <c r="F103" s="300">
        <v>7.24</v>
      </c>
    </row>
    <row r="104" spans="1:6">
      <c r="A104" s="288" t="s">
        <v>497</v>
      </c>
      <c r="B104" s="302" t="s">
        <v>1422</v>
      </c>
      <c r="C104" s="303" t="s">
        <v>1423</v>
      </c>
      <c r="D104" s="299">
        <f t="shared" si="2"/>
        <v>6.38</v>
      </c>
      <c r="E104" s="297"/>
      <c r="F104" s="300">
        <v>6.38</v>
      </c>
    </row>
    <row r="105" spans="1:6">
      <c r="A105" s="288" t="s">
        <v>498</v>
      </c>
      <c r="B105" s="302" t="s">
        <v>1429</v>
      </c>
      <c r="C105" s="303" t="s">
        <v>1430</v>
      </c>
      <c r="D105" s="299">
        <f t="shared" si="2"/>
        <v>6.74</v>
      </c>
      <c r="E105" s="297"/>
      <c r="F105" s="300">
        <v>6.74</v>
      </c>
    </row>
    <row r="106" spans="1:6">
      <c r="A106" s="288" t="s">
        <v>499</v>
      </c>
      <c r="B106" s="302" t="s">
        <v>1443</v>
      </c>
      <c r="C106" s="303" t="s">
        <v>1444</v>
      </c>
      <c r="D106" s="299">
        <f t="shared" si="2"/>
        <v>7.99</v>
      </c>
      <c r="E106" s="297"/>
      <c r="F106" s="300">
        <v>7.99</v>
      </c>
    </row>
    <row r="107" spans="1:6">
      <c r="A107" s="288" t="s">
        <v>500</v>
      </c>
      <c r="B107" s="302" t="s">
        <v>1450</v>
      </c>
      <c r="C107" s="303" t="s">
        <v>1451</v>
      </c>
      <c r="D107" s="299">
        <f t="shared" si="2"/>
        <v>7.3</v>
      </c>
      <c r="E107" s="297"/>
      <c r="F107" s="300">
        <v>7.3</v>
      </c>
    </row>
    <row r="108" spans="1:6" ht="38.25">
      <c r="A108" s="288" t="s">
        <v>501</v>
      </c>
      <c r="B108" s="302" t="s">
        <v>1457</v>
      </c>
      <c r="C108" s="303" t="s">
        <v>1458</v>
      </c>
      <c r="D108" s="299">
        <f t="shared" si="2"/>
        <v>6.72</v>
      </c>
      <c r="E108" s="297"/>
      <c r="F108" s="300">
        <v>6.72</v>
      </c>
    </row>
    <row r="109" spans="1:6">
      <c r="A109" s="288" t="s">
        <v>502</v>
      </c>
      <c r="B109" s="302" t="s">
        <v>1464</v>
      </c>
      <c r="C109" s="303" t="s">
        <v>1465</v>
      </c>
      <c r="D109" s="299">
        <f t="shared" si="2"/>
        <v>6.65</v>
      </c>
      <c r="E109" s="297"/>
      <c r="F109" s="300">
        <v>6.65</v>
      </c>
    </row>
    <row r="110" spans="1:6">
      <c r="A110" s="288" t="s">
        <v>503</v>
      </c>
      <c r="B110" s="302" t="s">
        <v>1471</v>
      </c>
      <c r="C110" s="303" t="s">
        <v>1472</v>
      </c>
      <c r="D110" s="299">
        <f t="shared" si="2"/>
        <v>9.8800000000000008</v>
      </c>
      <c r="E110" s="297"/>
      <c r="F110" s="300">
        <v>9.8800000000000008</v>
      </c>
    </row>
    <row r="111" spans="1:6" ht="25.5">
      <c r="A111" s="288" t="s">
        <v>504</v>
      </c>
      <c r="B111" s="288" t="s">
        <v>1237</v>
      </c>
      <c r="C111" s="296" t="s">
        <v>2841</v>
      </c>
      <c r="D111" s="299">
        <f t="shared" si="2"/>
        <v>1.44</v>
      </c>
      <c r="E111" s="297"/>
      <c r="F111" s="300">
        <v>1.44</v>
      </c>
    </row>
    <row r="112" spans="1:6">
      <c r="A112" s="288" t="s">
        <v>505</v>
      </c>
      <c r="B112" s="308" t="s">
        <v>1485</v>
      </c>
      <c r="C112" s="289" t="s">
        <v>2842</v>
      </c>
      <c r="D112" s="296">
        <f>1.4+31.5+80.32</f>
        <v>113.22</v>
      </c>
      <c r="E112" s="296">
        <v>9.9</v>
      </c>
      <c r="F112" s="309">
        <f>D112</f>
        <v>113.22</v>
      </c>
    </row>
    <row r="113" spans="1:6">
      <c r="A113" s="288" t="s">
        <v>506</v>
      </c>
      <c r="B113" s="308" t="s">
        <v>1492</v>
      </c>
      <c r="C113" s="289" t="s">
        <v>2843</v>
      </c>
      <c r="D113" s="296">
        <v>148.18</v>
      </c>
      <c r="E113" s="296">
        <v>9.8000000000000007</v>
      </c>
      <c r="F113" s="309">
        <f>D113-E113</f>
        <v>138.38</v>
      </c>
    </row>
    <row r="114" spans="1:6">
      <c r="A114" s="288" t="s">
        <v>507</v>
      </c>
      <c r="B114" s="308" t="s">
        <v>1498</v>
      </c>
      <c r="C114" s="289" t="s">
        <v>2844</v>
      </c>
      <c r="D114" s="296">
        <f>3.16+61.23+126.09</f>
        <v>190.48000000000002</v>
      </c>
      <c r="E114" s="296">
        <v>13.5</v>
      </c>
      <c r="F114" s="309">
        <f t="shared" ref="F114:F139" si="3">D114-E114</f>
        <v>176.98000000000002</v>
      </c>
    </row>
    <row r="115" spans="1:6">
      <c r="A115" s="288" t="s">
        <v>508</v>
      </c>
      <c r="B115" s="308" t="s">
        <v>1504</v>
      </c>
      <c r="C115" s="289" t="s">
        <v>2845</v>
      </c>
      <c r="D115" s="296">
        <v>44</v>
      </c>
      <c r="E115" s="296">
        <v>4</v>
      </c>
      <c r="F115" s="309">
        <f t="shared" si="3"/>
        <v>40</v>
      </c>
    </row>
    <row r="116" spans="1:6">
      <c r="A116" s="288" t="s">
        <v>509</v>
      </c>
      <c r="B116" s="308" t="s">
        <v>1510</v>
      </c>
      <c r="C116" s="289" t="s">
        <v>2846</v>
      </c>
      <c r="D116" s="296">
        <f>2.27+47.44+113.46</f>
        <v>163.16999999999999</v>
      </c>
      <c r="E116" s="296">
        <f>2.78+5.03</f>
        <v>7.8100000000000005</v>
      </c>
      <c r="F116" s="309">
        <f t="shared" si="3"/>
        <v>155.35999999999999</v>
      </c>
    </row>
    <row r="117" spans="1:6">
      <c r="A117" s="288" t="s">
        <v>510</v>
      </c>
      <c r="B117" s="308" t="s">
        <v>1516</v>
      </c>
      <c r="C117" s="289" t="s">
        <v>2847</v>
      </c>
      <c r="D117" s="296">
        <v>69.7</v>
      </c>
      <c r="E117" s="296">
        <v>6.6</v>
      </c>
      <c r="F117" s="309">
        <f t="shared" si="3"/>
        <v>63.1</v>
      </c>
    </row>
    <row r="118" spans="1:6">
      <c r="A118" s="288" t="s">
        <v>511</v>
      </c>
      <c r="B118" s="308" t="s">
        <v>1522</v>
      </c>
      <c r="C118" s="289" t="s">
        <v>2848</v>
      </c>
      <c r="D118" s="296">
        <v>130.99</v>
      </c>
      <c r="E118" s="296">
        <v>8.14</v>
      </c>
      <c r="F118" s="309">
        <f t="shared" si="3"/>
        <v>122.85000000000001</v>
      </c>
    </row>
    <row r="119" spans="1:6">
      <c r="A119" s="288" t="s">
        <v>512</v>
      </c>
      <c r="B119" s="308" t="s">
        <v>1529</v>
      </c>
      <c r="C119" s="289" t="s">
        <v>2849</v>
      </c>
      <c r="D119" s="296">
        <v>79.86</v>
      </c>
      <c r="E119" s="296">
        <v>4.5</v>
      </c>
      <c r="F119" s="309">
        <f t="shared" si="3"/>
        <v>75.36</v>
      </c>
    </row>
    <row r="120" spans="1:6">
      <c r="A120" s="288" t="s">
        <v>513</v>
      </c>
      <c r="B120" s="308" t="s">
        <v>1535</v>
      </c>
      <c r="C120" s="289" t="s">
        <v>2850</v>
      </c>
      <c r="D120" s="296">
        <f>34.8+73.2</f>
        <v>108</v>
      </c>
      <c r="E120" s="296">
        <v>8.1</v>
      </c>
      <c r="F120" s="309">
        <f t="shared" si="3"/>
        <v>99.9</v>
      </c>
    </row>
    <row r="121" spans="1:6">
      <c r="A121" s="288" t="s">
        <v>514</v>
      </c>
      <c r="B121" s="308" t="s">
        <v>1541</v>
      </c>
      <c r="C121" s="289" t="s">
        <v>2851</v>
      </c>
      <c r="D121" s="296">
        <f>40.5+144.05</f>
        <v>184.55</v>
      </c>
      <c r="E121" s="296">
        <f>2.27+12</f>
        <v>14.27</v>
      </c>
      <c r="F121" s="309">
        <f t="shared" si="3"/>
        <v>170.28</v>
      </c>
    </row>
    <row r="122" spans="1:6">
      <c r="A122" s="288" t="s">
        <v>515</v>
      </c>
      <c r="B122" s="308" t="s">
        <v>1547</v>
      </c>
      <c r="C122" s="289" t="s">
        <v>2852</v>
      </c>
      <c r="D122" s="296">
        <f>47.48+111.12+6.63</f>
        <v>165.23</v>
      </c>
      <c r="E122" s="296">
        <f>3.04+13.24</f>
        <v>16.28</v>
      </c>
      <c r="F122" s="309">
        <f t="shared" si="3"/>
        <v>148.94999999999999</v>
      </c>
    </row>
    <row r="123" spans="1:6">
      <c r="A123" s="288" t="s">
        <v>516</v>
      </c>
      <c r="B123" s="308" t="s">
        <v>1553</v>
      </c>
      <c r="C123" s="289" t="s">
        <v>2853</v>
      </c>
      <c r="D123" s="296">
        <v>133.46</v>
      </c>
      <c r="E123" s="296">
        <v>10.62</v>
      </c>
      <c r="F123" s="309">
        <f t="shared" si="3"/>
        <v>122.84</v>
      </c>
    </row>
    <row r="124" spans="1:6">
      <c r="A124" s="288" t="s">
        <v>517</v>
      </c>
      <c r="B124" s="308" t="s">
        <v>1559</v>
      </c>
      <c r="C124" s="289" t="s">
        <v>2854</v>
      </c>
      <c r="D124" s="296">
        <v>56.66</v>
      </c>
      <c r="E124" s="296">
        <v>4.1399999999999997</v>
      </c>
      <c r="F124" s="309">
        <f t="shared" si="3"/>
        <v>52.519999999999996</v>
      </c>
    </row>
    <row r="125" spans="1:6">
      <c r="A125" s="288" t="s">
        <v>518</v>
      </c>
      <c r="B125" s="308" t="s">
        <v>1565</v>
      </c>
      <c r="C125" s="289" t="s">
        <v>2855</v>
      </c>
      <c r="D125" s="296">
        <f>33.88+67.5</f>
        <v>101.38</v>
      </c>
      <c r="E125" s="296">
        <f>2.32+8.56</f>
        <v>10.88</v>
      </c>
      <c r="F125" s="309">
        <f t="shared" si="3"/>
        <v>90.5</v>
      </c>
    </row>
    <row r="126" spans="1:6">
      <c r="A126" s="288" t="s">
        <v>519</v>
      </c>
      <c r="B126" s="308" t="s">
        <v>1571</v>
      </c>
      <c r="C126" s="289" t="s">
        <v>2856</v>
      </c>
      <c r="D126" s="296">
        <f>73.11+156.93</f>
        <v>230.04000000000002</v>
      </c>
      <c r="E126" s="296">
        <f>3.61+7.58</f>
        <v>11.19</v>
      </c>
      <c r="F126" s="309">
        <f t="shared" si="3"/>
        <v>218.85000000000002</v>
      </c>
    </row>
    <row r="127" spans="1:6">
      <c r="A127" s="288" t="s">
        <v>520</v>
      </c>
      <c r="B127" s="308" t="s">
        <v>1577</v>
      </c>
      <c r="C127" s="289" t="s">
        <v>2857</v>
      </c>
      <c r="D127" s="296">
        <v>39.33</v>
      </c>
      <c r="E127" s="296">
        <v>2.78</v>
      </c>
      <c r="F127" s="309">
        <f t="shared" si="3"/>
        <v>36.549999999999997</v>
      </c>
    </row>
    <row r="128" spans="1:6">
      <c r="A128" s="288" t="s">
        <v>521</v>
      </c>
      <c r="B128" s="308" t="s">
        <v>1583</v>
      </c>
      <c r="C128" s="289" t="s">
        <v>2858</v>
      </c>
      <c r="D128" s="296">
        <f>24.7+67.7</f>
        <v>92.4</v>
      </c>
      <c r="E128" s="296">
        <v>7.4</v>
      </c>
      <c r="F128" s="309">
        <f t="shared" si="3"/>
        <v>85</v>
      </c>
    </row>
    <row r="129" spans="1:6">
      <c r="A129" s="288" t="s">
        <v>522</v>
      </c>
      <c r="B129" s="308" t="s">
        <v>1589</v>
      </c>
      <c r="C129" s="289" t="s">
        <v>2859</v>
      </c>
      <c r="D129" s="296">
        <f>37.38+103.96</f>
        <v>141.34</v>
      </c>
      <c r="E129" s="296">
        <v>9.3000000000000007</v>
      </c>
      <c r="F129" s="309">
        <f t="shared" si="3"/>
        <v>132.04</v>
      </c>
    </row>
    <row r="130" spans="1:6">
      <c r="A130" s="288" t="s">
        <v>523</v>
      </c>
      <c r="B130" s="308" t="s">
        <v>1595</v>
      </c>
      <c r="C130" s="289" t="s">
        <v>2860</v>
      </c>
      <c r="D130" s="296">
        <v>3.79</v>
      </c>
      <c r="E130" s="296"/>
      <c r="F130" s="309">
        <f t="shared" si="3"/>
        <v>3.79</v>
      </c>
    </row>
    <row r="131" spans="1:6">
      <c r="A131" s="288" t="s">
        <v>524</v>
      </c>
      <c r="B131" s="308" t="s">
        <v>1601</v>
      </c>
      <c r="C131" s="289" t="s">
        <v>2861</v>
      </c>
      <c r="D131" s="296">
        <v>218.27</v>
      </c>
      <c r="E131" s="296">
        <v>212.96</v>
      </c>
      <c r="F131" s="309">
        <f t="shared" si="3"/>
        <v>5.3100000000000023</v>
      </c>
    </row>
    <row r="132" spans="1:6">
      <c r="A132" s="288" t="s">
        <v>525</v>
      </c>
      <c r="B132" s="308" t="s">
        <v>1614</v>
      </c>
      <c r="C132" s="289" t="s">
        <v>2862</v>
      </c>
      <c r="D132" s="296">
        <v>3.33</v>
      </c>
      <c r="E132" s="296"/>
      <c r="F132" s="309">
        <f t="shared" si="3"/>
        <v>3.33</v>
      </c>
    </row>
    <row r="133" spans="1:6">
      <c r="A133" s="288" t="s">
        <v>526</v>
      </c>
      <c r="B133" s="308" t="s">
        <v>1620</v>
      </c>
      <c r="C133" s="289" t="s">
        <v>2863</v>
      </c>
      <c r="D133" s="296">
        <v>2.33</v>
      </c>
      <c r="E133" s="296"/>
      <c r="F133" s="309">
        <f t="shared" si="3"/>
        <v>2.33</v>
      </c>
    </row>
    <row r="134" spans="1:6">
      <c r="A134" s="288" t="s">
        <v>527</v>
      </c>
      <c r="B134" s="308" t="s">
        <v>1626</v>
      </c>
      <c r="C134" s="289" t="s">
        <v>2864</v>
      </c>
      <c r="D134" s="296">
        <v>3.71</v>
      </c>
      <c r="E134" s="296"/>
      <c r="F134" s="309">
        <f t="shared" si="3"/>
        <v>3.71</v>
      </c>
    </row>
    <row r="135" spans="1:6">
      <c r="A135" s="288" t="s">
        <v>528</v>
      </c>
      <c r="B135" s="308" t="s">
        <v>1632</v>
      </c>
      <c r="C135" s="289" t="s">
        <v>2865</v>
      </c>
      <c r="D135" s="296">
        <v>4.47</v>
      </c>
      <c r="E135" s="296"/>
      <c r="F135" s="309">
        <f t="shared" si="3"/>
        <v>4.47</v>
      </c>
    </row>
    <row r="136" spans="1:6">
      <c r="A136" s="288" t="s">
        <v>529</v>
      </c>
      <c r="B136" s="308" t="s">
        <v>1638</v>
      </c>
      <c r="C136" s="289" t="s">
        <v>2866</v>
      </c>
      <c r="D136" s="296">
        <v>4.5999999999999996</v>
      </c>
      <c r="E136" s="296"/>
      <c r="F136" s="309">
        <f t="shared" si="3"/>
        <v>4.5999999999999996</v>
      </c>
    </row>
    <row r="137" spans="1:6">
      <c r="A137" s="288" t="s">
        <v>530</v>
      </c>
      <c r="B137" s="308" t="s">
        <v>1650</v>
      </c>
      <c r="C137" s="289" t="s">
        <v>2867</v>
      </c>
      <c r="D137" s="296">
        <v>6.53</v>
      </c>
      <c r="E137" s="296"/>
      <c r="F137" s="309">
        <f t="shared" si="3"/>
        <v>6.53</v>
      </c>
    </row>
    <row r="138" spans="1:6">
      <c r="A138" s="288" t="s">
        <v>531</v>
      </c>
      <c r="B138" s="308" t="s">
        <v>1656</v>
      </c>
      <c r="C138" s="289" t="s">
        <v>2868</v>
      </c>
      <c r="D138" s="296">
        <v>2.23</v>
      </c>
      <c r="E138" s="296"/>
      <c r="F138" s="309">
        <f t="shared" si="3"/>
        <v>2.23</v>
      </c>
    </row>
    <row r="139" spans="1:6">
      <c r="A139" s="288" t="s">
        <v>532</v>
      </c>
      <c r="B139" s="308" t="s">
        <v>1662</v>
      </c>
      <c r="C139" s="289" t="s">
        <v>2869</v>
      </c>
      <c r="D139" s="296">
        <v>4.32</v>
      </c>
      <c r="E139" s="296"/>
      <c r="F139" s="309">
        <f t="shared" si="3"/>
        <v>4.32</v>
      </c>
    </row>
    <row r="140" spans="1:6" ht="25.5">
      <c r="A140" s="288" t="s">
        <v>533</v>
      </c>
      <c r="B140" s="289" t="s">
        <v>2013</v>
      </c>
      <c r="C140" s="289" t="s">
        <v>2014</v>
      </c>
      <c r="D140" s="290">
        <v>2.3280000000000003</v>
      </c>
      <c r="E140" s="290"/>
      <c r="F140" s="290">
        <v>2.3280000000000003</v>
      </c>
    </row>
    <row r="141" spans="1:6">
      <c r="A141" s="288" t="s">
        <v>534</v>
      </c>
      <c r="B141" s="289" t="s">
        <v>2020</v>
      </c>
      <c r="C141" s="289" t="s">
        <v>2021</v>
      </c>
      <c r="D141" s="290">
        <v>1.4196145</v>
      </c>
      <c r="E141" s="290"/>
      <c r="F141" s="290">
        <v>1.4196145</v>
      </c>
    </row>
    <row r="142" spans="1:6">
      <c r="A142" s="288" t="s">
        <v>535</v>
      </c>
      <c r="B142" s="289" t="s">
        <v>2029</v>
      </c>
      <c r="C142" s="289" t="s">
        <v>2030</v>
      </c>
      <c r="D142" s="290">
        <v>1.8874260000000005</v>
      </c>
      <c r="E142" s="290"/>
      <c r="F142" s="290">
        <v>1.8874260000000005</v>
      </c>
    </row>
    <row r="143" spans="1:6" ht="51">
      <c r="A143" s="288" t="s">
        <v>536</v>
      </c>
      <c r="B143" s="289" t="s">
        <v>2155</v>
      </c>
      <c r="C143" s="289" t="s">
        <v>2156</v>
      </c>
      <c r="D143" s="290">
        <v>2.5966515000000001</v>
      </c>
      <c r="E143" s="290"/>
      <c r="F143" s="290">
        <v>2.5966515000000001</v>
      </c>
    </row>
    <row r="144" spans="1:6">
      <c r="A144" s="288" t="s">
        <v>537</v>
      </c>
      <c r="B144" s="289" t="s">
        <v>2140</v>
      </c>
      <c r="C144" s="289" t="s">
        <v>2870</v>
      </c>
      <c r="D144" s="290">
        <v>1.211724</v>
      </c>
      <c r="E144" s="290"/>
      <c r="F144" s="290">
        <v>1.211724</v>
      </c>
    </row>
    <row r="145" spans="1:6">
      <c r="A145" s="288" t="s">
        <v>538</v>
      </c>
      <c r="B145" s="289" t="s">
        <v>2148</v>
      </c>
      <c r="C145" s="289" t="s">
        <v>2871</v>
      </c>
      <c r="D145" s="290">
        <v>1.7411115000000004</v>
      </c>
      <c r="E145" s="290"/>
      <c r="F145" s="290">
        <v>1.7411115000000004</v>
      </c>
    </row>
    <row r="146" spans="1:6" ht="51">
      <c r="A146" s="288" t="s">
        <v>539</v>
      </c>
      <c r="B146" s="289" t="s">
        <v>2089</v>
      </c>
      <c r="C146" s="289" t="s">
        <v>2872</v>
      </c>
      <c r="D146" s="290">
        <v>2.8598315000000003</v>
      </c>
      <c r="E146" s="290"/>
      <c r="F146" s="290">
        <v>2.8598315000000003</v>
      </c>
    </row>
    <row r="147" spans="1:6" ht="25.5">
      <c r="A147" s="288" t="s">
        <v>540</v>
      </c>
      <c r="B147" s="289" t="s">
        <v>2082</v>
      </c>
      <c r="C147" s="289" t="s">
        <v>2873</v>
      </c>
      <c r="D147" s="290">
        <v>2.5269275000000002</v>
      </c>
      <c r="E147" s="290"/>
      <c r="F147" s="290">
        <v>2.5269275000000002</v>
      </c>
    </row>
    <row r="148" spans="1:6" ht="51">
      <c r="A148" s="288" t="s">
        <v>541</v>
      </c>
      <c r="B148" s="304" t="s">
        <v>2281</v>
      </c>
      <c r="C148" s="305" t="s">
        <v>2874</v>
      </c>
      <c r="D148" s="290">
        <v>62.034829999999999</v>
      </c>
      <c r="E148" s="289"/>
      <c r="F148" s="290">
        <f>D148</f>
        <v>62.034829999999999</v>
      </c>
    </row>
    <row r="149" spans="1:6" ht="63.75">
      <c r="A149" s="288" t="s">
        <v>542</v>
      </c>
      <c r="B149" s="304" t="s">
        <v>2611</v>
      </c>
      <c r="C149" s="305" t="s">
        <v>2612</v>
      </c>
      <c r="D149" s="290">
        <v>7.00542</v>
      </c>
      <c r="E149" s="289"/>
      <c r="F149" s="290">
        <f t="shared" ref="F149:F212" si="4">D149</f>
        <v>7.00542</v>
      </c>
    </row>
    <row r="150" spans="1:6" ht="63.75">
      <c r="A150" s="288" t="s">
        <v>543</v>
      </c>
      <c r="B150" s="304" t="s">
        <v>2618</v>
      </c>
      <c r="C150" s="305" t="s">
        <v>2619</v>
      </c>
      <c r="D150" s="290">
        <v>6.45845</v>
      </c>
      <c r="E150" s="289"/>
      <c r="F150" s="290">
        <f t="shared" si="4"/>
        <v>6.45845</v>
      </c>
    </row>
    <row r="151" spans="1:6" ht="51">
      <c r="A151" s="288" t="s">
        <v>544</v>
      </c>
      <c r="B151" s="304" t="s">
        <v>2625</v>
      </c>
      <c r="C151" s="304" t="s">
        <v>2875</v>
      </c>
      <c r="D151" s="290">
        <v>7.4505299999999997</v>
      </c>
      <c r="E151" s="289"/>
      <c r="F151" s="290">
        <f t="shared" si="4"/>
        <v>7.4505299999999997</v>
      </c>
    </row>
    <row r="152" spans="1:6" ht="63.75">
      <c r="A152" s="288" t="s">
        <v>545</v>
      </c>
      <c r="B152" s="304" t="s">
        <v>2632</v>
      </c>
      <c r="C152" s="304" t="s">
        <v>2633</v>
      </c>
      <c r="D152" s="290">
        <v>4.3869999999999996</v>
      </c>
      <c r="E152" s="289"/>
      <c r="F152" s="290">
        <f t="shared" si="4"/>
        <v>4.3869999999999996</v>
      </c>
    </row>
    <row r="153" spans="1:6" ht="63.75">
      <c r="A153" s="288" t="s">
        <v>546</v>
      </c>
      <c r="B153" s="304" t="s">
        <v>2653</v>
      </c>
      <c r="C153" s="304" t="s">
        <v>2654</v>
      </c>
      <c r="D153" s="290">
        <v>5.5753300000000001</v>
      </c>
      <c r="E153" s="289"/>
      <c r="F153" s="290">
        <f t="shared" si="4"/>
        <v>5.5753300000000001</v>
      </c>
    </row>
    <row r="154" spans="1:6" ht="63.75">
      <c r="A154" s="288" t="s">
        <v>547</v>
      </c>
      <c r="B154" s="304" t="s">
        <v>2660</v>
      </c>
      <c r="C154" s="304" t="s">
        <v>2876</v>
      </c>
      <c r="D154" s="290">
        <v>8.8163699999999992</v>
      </c>
      <c r="E154" s="289"/>
      <c r="F154" s="290">
        <f t="shared" si="4"/>
        <v>8.8163699999999992</v>
      </c>
    </row>
    <row r="155" spans="1:6" ht="38.25">
      <c r="A155" s="288" t="s">
        <v>548</v>
      </c>
      <c r="B155" s="304" t="s">
        <v>2667</v>
      </c>
      <c r="C155" s="304" t="s">
        <v>2668</v>
      </c>
      <c r="D155" s="290">
        <v>6.5536700000000003</v>
      </c>
      <c r="E155" s="289"/>
      <c r="F155" s="290">
        <f t="shared" si="4"/>
        <v>6.5536700000000003</v>
      </c>
    </row>
    <row r="156" spans="1:6" ht="63.75">
      <c r="A156" s="288" t="s">
        <v>549</v>
      </c>
      <c r="B156" s="304" t="s">
        <v>2674</v>
      </c>
      <c r="C156" s="304" t="s">
        <v>2675</v>
      </c>
      <c r="D156" s="290">
        <v>3.4469500000000002</v>
      </c>
      <c r="E156" s="289"/>
      <c r="F156" s="290">
        <f t="shared" si="4"/>
        <v>3.4469500000000002</v>
      </c>
    </row>
    <row r="157" spans="1:6" ht="51">
      <c r="A157" s="288" t="s">
        <v>550</v>
      </c>
      <c r="B157" s="304" t="s">
        <v>2681</v>
      </c>
      <c r="C157" s="304" t="s">
        <v>2682</v>
      </c>
      <c r="D157" s="290">
        <v>5.79556</v>
      </c>
      <c r="E157" s="289"/>
      <c r="F157" s="290">
        <f t="shared" si="4"/>
        <v>5.79556</v>
      </c>
    </row>
    <row r="158" spans="1:6" ht="51">
      <c r="A158" s="288" t="s">
        <v>551</v>
      </c>
      <c r="B158" s="304" t="s">
        <v>2688</v>
      </c>
      <c r="C158" s="304" t="s">
        <v>2689</v>
      </c>
      <c r="D158" s="290">
        <v>6.5402800000000001</v>
      </c>
      <c r="E158" s="289"/>
      <c r="F158" s="290">
        <f t="shared" si="4"/>
        <v>6.5402800000000001</v>
      </c>
    </row>
    <row r="159" spans="1:6" ht="63.75">
      <c r="A159" s="288" t="s">
        <v>552</v>
      </c>
      <c r="B159" s="304" t="s">
        <v>2695</v>
      </c>
      <c r="C159" s="304" t="s">
        <v>2696</v>
      </c>
      <c r="D159" s="290">
        <v>4.6452</v>
      </c>
      <c r="E159" s="289"/>
      <c r="F159" s="290">
        <f t="shared" si="4"/>
        <v>4.6452</v>
      </c>
    </row>
    <row r="160" spans="1:6" ht="63.75">
      <c r="A160" s="288" t="s">
        <v>553</v>
      </c>
      <c r="B160" s="304" t="s">
        <v>2702</v>
      </c>
      <c r="C160" s="304" t="s">
        <v>2703</v>
      </c>
      <c r="D160" s="290">
        <v>6.5300399999999996</v>
      </c>
      <c r="E160" s="289"/>
      <c r="F160" s="290">
        <f t="shared" si="4"/>
        <v>6.5300399999999996</v>
      </c>
    </row>
    <row r="161" spans="1:6" ht="51">
      <c r="A161" s="288" t="s">
        <v>554</v>
      </c>
      <c r="B161" s="304" t="s">
        <v>2709</v>
      </c>
      <c r="C161" s="306" t="s">
        <v>2710</v>
      </c>
      <c r="D161" s="290">
        <v>9.2913999999999994</v>
      </c>
      <c r="E161" s="296"/>
      <c r="F161" s="290">
        <f t="shared" si="4"/>
        <v>9.2913999999999994</v>
      </c>
    </row>
    <row r="162" spans="1:6" ht="63.75">
      <c r="A162" s="288" t="s">
        <v>555</v>
      </c>
      <c r="B162" s="304" t="s">
        <v>2716</v>
      </c>
      <c r="C162" s="304" t="s">
        <v>2717</v>
      </c>
      <c r="D162" s="290">
        <v>7.9628100000000002</v>
      </c>
      <c r="E162" s="289"/>
      <c r="F162" s="290">
        <f t="shared" si="4"/>
        <v>7.9628100000000002</v>
      </c>
    </row>
    <row r="163" spans="1:6" ht="51">
      <c r="A163" s="288" t="s">
        <v>556</v>
      </c>
      <c r="B163" s="304" t="s">
        <v>2723</v>
      </c>
      <c r="C163" s="304" t="s">
        <v>2724</v>
      </c>
      <c r="D163" s="290">
        <v>2.9458500000000001</v>
      </c>
      <c r="E163" s="289"/>
      <c r="F163" s="290">
        <f t="shared" si="4"/>
        <v>2.9458500000000001</v>
      </c>
    </row>
    <row r="164" spans="1:6" ht="76.5">
      <c r="A164" s="288" t="s">
        <v>557</v>
      </c>
      <c r="B164" s="304" t="s">
        <v>2730</v>
      </c>
      <c r="C164" s="305" t="s">
        <v>2731</v>
      </c>
      <c r="D164" s="290">
        <v>6.8268599999999999</v>
      </c>
      <c r="E164" s="296"/>
      <c r="F164" s="290">
        <f t="shared" si="4"/>
        <v>6.8268599999999999</v>
      </c>
    </row>
    <row r="165" spans="1:6" ht="63.75">
      <c r="A165" s="288" t="s">
        <v>558</v>
      </c>
      <c r="B165" s="304" t="s">
        <v>2737</v>
      </c>
      <c r="C165" s="306" t="s">
        <v>2738</v>
      </c>
      <c r="D165" s="290">
        <v>4.2835200000000002</v>
      </c>
      <c r="E165" s="289"/>
      <c r="F165" s="290">
        <f t="shared" si="4"/>
        <v>4.2835200000000002</v>
      </c>
    </row>
    <row r="166" spans="1:6" ht="63.75">
      <c r="A166" s="288" t="s">
        <v>559</v>
      </c>
      <c r="B166" s="304" t="s">
        <v>2745</v>
      </c>
      <c r="C166" s="304" t="s">
        <v>2746</v>
      </c>
      <c r="D166" s="290">
        <v>4.5532199999999996</v>
      </c>
      <c r="E166" s="289"/>
      <c r="F166" s="290">
        <f t="shared" si="4"/>
        <v>4.5532199999999996</v>
      </c>
    </row>
    <row r="167" spans="1:6" ht="63.75">
      <c r="A167" s="288" t="s">
        <v>560</v>
      </c>
      <c r="B167" s="304" t="s">
        <v>2752</v>
      </c>
      <c r="C167" s="305" t="s">
        <v>2753</v>
      </c>
      <c r="D167" s="290">
        <v>10.54875</v>
      </c>
      <c r="E167" s="289"/>
      <c r="F167" s="290">
        <f t="shared" si="4"/>
        <v>10.54875</v>
      </c>
    </row>
    <row r="168" spans="1:6" ht="63.75">
      <c r="A168" s="288" t="s">
        <v>561</v>
      </c>
      <c r="B168" s="304" t="s">
        <v>2759</v>
      </c>
      <c r="C168" s="306" t="s">
        <v>2760</v>
      </c>
      <c r="D168" s="290">
        <v>5.35975</v>
      </c>
      <c r="E168" s="289"/>
      <c r="F168" s="290">
        <f t="shared" si="4"/>
        <v>5.35975</v>
      </c>
    </row>
    <row r="169" spans="1:6" ht="63.75">
      <c r="A169" s="288" t="s">
        <v>562</v>
      </c>
      <c r="B169" s="304" t="s">
        <v>2767</v>
      </c>
      <c r="C169" s="306" t="s">
        <v>2768</v>
      </c>
      <c r="D169" s="290">
        <v>5.2584900000000001</v>
      </c>
      <c r="E169" s="289"/>
      <c r="F169" s="290">
        <f t="shared" si="4"/>
        <v>5.2584900000000001</v>
      </c>
    </row>
    <row r="170" spans="1:6" ht="51">
      <c r="A170" s="288" t="s">
        <v>563</v>
      </c>
      <c r="B170" s="304" t="s">
        <v>2774</v>
      </c>
      <c r="C170" s="306" t="s">
        <v>2775</v>
      </c>
      <c r="D170" s="290">
        <v>8.5432900000000007</v>
      </c>
      <c r="E170" s="289"/>
      <c r="F170" s="290">
        <f t="shared" si="4"/>
        <v>8.5432900000000007</v>
      </c>
    </row>
    <row r="171" spans="1:6" ht="89.25">
      <c r="A171" s="288" t="s">
        <v>564</v>
      </c>
      <c r="B171" s="304" t="s">
        <v>2390</v>
      </c>
      <c r="C171" s="296" t="s">
        <v>2877</v>
      </c>
      <c r="D171" s="290">
        <v>57.776850000000003</v>
      </c>
      <c r="E171" s="289"/>
      <c r="F171" s="290">
        <f t="shared" si="4"/>
        <v>57.776850000000003</v>
      </c>
    </row>
    <row r="172" spans="1:6" ht="38.25">
      <c r="A172" s="288" t="s">
        <v>565</v>
      </c>
      <c r="B172" s="304" t="s">
        <v>2328</v>
      </c>
      <c r="C172" s="300" t="s">
        <v>2329</v>
      </c>
      <c r="D172" s="290">
        <v>52.044969999999999</v>
      </c>
      <c r="E172" s="289"/>
      <c r="F172" s="290">
        <f t="shared" si="4"/>
        <v>52.044969999999999</v>
      </c>
    </row>
    <row r="173" spans="1:6" ht="38.25">
      <c r="A173" s="288" t="s">
        <v>566</v>
      </c>
      <c r="B173" s="310" t="s">
        <v>2270</v>
      </c>
      <c r="C173" s="300" t="s">
        <v>2271</v>
      </c>
      <c r="D173" s="290">
        <v>108.02424999999999</v>
      </c>
      <c r="E173" s="289"/>
      <c r="F173" s="290">
        <f t="shared" si="4"/>
        <v>108.02424999999999</v>
      </c>
    </row>
    <row r="174" spans="1:6" ht="38.25">
      <c r="A174" s="288" t="s">
        <v>567</v>
      </c>
      <c r="B174" s="304" t="s">
        <v>2276</v>
      </c>
      <c r="C174" s="296" t="s">
        <v>2277</v>
      </c>
      <c r="D174" s="290">
        <v>52.484059999999999</v>
      </c>
      <c r="E174" s="289"/>
      <c r="F174" s="290">
        <f t="shared" si="4"/>
        <v>52.484059999999999</v>
      </c>
    </row>
    <row r="175" spans="1:6" ht="89.25">
      <c r="A175" s="288" t="s">
        <v>568</v>
      </c>
      <c r="B175" s="304" t="s">
        <v>2314</v>
      </c>
      <c r="C175" s="300" t="s">
        <v>2878</v>
      </c>
      <c r="D175" s="290">
        <v>48.674660000000003</v>
      </c>
      <c r="E175" s="289"/>
      <c r="F175" s="290">
        <f t="shared" si="4"/>
        <v>48.674660000000003</v>
      </c>
    </row>
    <row r="176" spans="1:6" ht="51">
      <c r="A176" s="288" t="s">
        <v>569</v>
      </c>
      <c r="B176" s="304" t="s">
        <v>2506</v>
      </c>
      <c r="C176" s="296" t="s">
        <v>2507</v>
      </c>
      <c r="D176" s="290">
        <v>93.371840000000006</v>
      </c>
      <c r="E176" s="289"/>
      <c r="F176" s="290">
        <f t="shared" si="4"/>
        <v>93.371840000000006</v>
      </c>
    </row>
    <row r="177" spans="1:6" ht="51">
      <c r="A177" s="288" t="s">
        <v>570</v>
      </c>
      <c r="B177" s="288"/>
      <c r="C177" s="296" t="s">
        <v>2879</v>
      </c>
      <c r="D177" s="290">
        <v>31.478580000000001</v>
      </c>
      <c r="E177" s="289"/>
      <c r="F177" s="290">
        <f t="shared" si="4"/>
        <v>31.478580000000001</v>
      </c>
    </row>
    <row r="178" spans="1:6" ht="51">
      <c r="A178" s="288" t="s">
        <v>571</v>
      </c>
      <c r="B178" s="304" t="s">
        <v>2376</v>
      </c>
      <c r="C178" s="296" t="s">
        <v>2880</v>
      </c>
      <c r="D178" s="290">
        <v>37.707819999999998</v>
      </c>
      <c r="E178" s="289"/>
      <c r="F178" s="290">
        <f t="shared" si="4"/>
        <v>37.707819999999998</v>
      </c>
    </row>
    <row r="179" spans="1:6" ht="89.25">
      <c r="A179" s="288" t="s">
        <v>572</v>
      </c>
      <c r="B179" s="304" t="s">
        <v>2288</v>
      </c>
      <c r="C179" s="288" t="s">
        <v>2881</v>
      </c>
      <c r="D179" s="290">
        <v>52.989739999999998</v>
      </c>
      <c r="E179" s="289"/>
      <c r="F179" s="290">
        <f t="shared" si="4"/>
        <v>52.989739999999998</v>
      </c>
    </row>
    <row r="180" spans="1:6" ht="51">
      <c r="A180" s="288" t="s">
        <v>573</v>
      </c>
      <c r="B180" s="304" t="s">
        <v>2383</v>
      </c>
      <c r="C180" s="296" t="s">
        <v>2882</v>
      </c>
      <c r="D180" s="290">
        <v>42.286549999999998</v>
      </c>
      <c r="E180" s="289"/>
      <c r="F180" s="290">
        <f t="shared" si="4"/>
        <v>42.286549999999998</v>
      </c>
    </row>
    <row r="181" spans="1:6" ht="51">
      <c r="A181" s="288" t="s">
        <v>574</v>
      </c>
      <c r="B181" s="304" t="s">
        <v>2397</v>
      </c>
      <c r="C181" s="296" t="s">
        <v>2883</v>
      </c>
      <c r="D181" s="290">
        <v>55.605089999999997</v>
      </c>
      <c r="E181" s="289"/>
      <c r="F181" s="290">
        <f t="shared" si="4"/>
        <v>55.605089999999997</v>
      </c>
    </row>
    <row r="182" spans="1:6" ht="89.25">
      <c r="A182" s="288" t="s">
        <v>575</v>
      </c>
      <c r="B182" s="304" t="s">
        <v>2404</v>
      </c>
      <c r="C182" s="288" t="s">
        <v>2884</v>
      </c>
      <c r="D182" s="290">
        <v>43.650820000000003</v>
      </c>
      <c r="E182" s="289"/>
      <c r="F182" s="290">
        <f t="shared" si="4"/>
        <v>43.650820000000003</v>
      </c>
    </row>
    <row r="183" spans="1:6" ht="89.25">
      <c r="A183" s="288" t="s">
        <v>576</v>
      </c>
      <c r="B183" s="304" t="s">
        <v>2411</v>
      </c>
      <c r="C183" s="296" t="s">
        <v>2885</v>
      </c>
      <c r="D183" s="290">
        <v>158.37048999999999</v>
      </c>
      <c r="E183" s="289"/>
      <c r="F183" s="290">
        <f t="shared" si="4"/>
        <v>158.37048999999999</v>
      </c>
    </row>
    <row r="184" spans="1:6" ht="51">
      <c r="A184" s="288" t="s">
        <v>577</v>
      </c>
      <c r="B184" s="304" t="s">
        <v>2418</v>
      </c>
      <c r="C184" s="296" t="s">
        <v>2419</v>
      </c>
      <c r="D184" s="290">
        <v>42.54833</v>
      </c>
      <c r="E184" s="289"/>
      <c r="F184" s="290">
        <f t="shared" si="4"/>
        <v>42.54833</v>
      </c>
    </row>
    <row r="185" spans="1:6" ht="51">
      <c r="A185" s="288" t="s">
        <v>578</v>
      </c>
      <c r="B185" s="304" t="s">
        <v>2432</v>
      </c>
      <c r="C185" s="296" t="s">
        <v>2886</v>
      </c>
      <c r="D185" s="290">
        <v>26.602699999999999</v>
      </c>
      <c r="E185" s="289"/>
      <c r="F185" s="290">
        <f t="shared" si="4"/>
        <v>26.602699999999999</v>
      </c>
    </row>
    <row r="186" spans="1:6" ht="51">
      <c r="A186" s="288" t="s">
        <v>579</v>
      </c>
      <c r="B186" s="304" t="s">
        <v>2450</v>
      </c>
      <c r="C186" s="296" t="s">
        <v>2887</v>
      </c>
      <c r="D186" s="290">
        <v>30.576540000000001</v>
      </c>
      <c r="E186" s="289"/>
      <c r="F186" s="290">
        <f t="shared" si="4"/>
        <v>30.576540000000001</v>
      </c>
    </row>
    <row r="187" spans="1:6" ht="51">
      <c r="A187" s="288" t="s">
        <v>580</v>
      </c>
      <c r="B187" s="304" t="s">
        <v>2457</v>
      </c>
      <c r="C187" s="288" t="s">
        <v>2888</v>
      </c>
      <c r="D187" s="290">
        <v>41.288339999999998</v>
      </c>
      <c r="E187" s="289"/>
      <c r="F187" s="290">
        <f>D187</f>
        <v>41.288339999999998</v>
      </c>
    </row>
    <row r="188" spans="1:6" ht="89.25">
      <c r="A188" s="288" t="s">
        <v>581</v>
      </c>
      <c r="B188" s="304" t="s">
        <v>2464</v>
      </c>
      <c r="C188" s="296" t="s">
        <v>2889</v>
      </c>
      <c r="D188" s="290">
        <v>53.017220000000002</v>
      </c>
      <c r="E188" s="289"/>
      <c r="F188" s="290">
        <f t="shared" si="4"/>
        <v>53.017220000000002</v>
      </c>
    </row>
    <row r="189" spans="1:6" ht="89.25">
      <c r="A189" s="288" t="s">
        <v>582</v>
      </c>
      <c r="B189" s="304" t="s">
        <v>2255</v>
      </c>
      <c r="C189" s="288" t="s">
        <v>2890</v>
      </c>
      <c r="D189" s="290">
        <v>44.363109999999999</v>
      </c>
      <c r="E189" s="289"/>
      <c r="F189" s="290">
        <f t="shared" si="4"/>
        <v>44.363109999999999</v>
      </c>
    </row>
    <row r="190" spans="1:6" ht="89.25">
      <c r="A190" s="288" t="s">
        <v>583</v>
      </c>
      <c r="B190" s="304" t="s">
        <v>2471</v>
      </c>
      <c r="C190" s="288" t="s">
        <v>2891</v>
      </c>
      <c r="D190" s="290">
        <v>48.395490000000002</v>
      </c>
      <c r="E190" s="289"/>
      <c r="F190" s="290">
        <f t="shared" si="4"/>
        <v>48.395490000000002</v>
      </c>
    </row>
    <row r="191" spans="1:6" ht="51">
      <c r="A191" s="288" t="s">
        <v>584</v>
      </c>
      <c r="B191" s="304" t="s">
        <v>2478</v>
      </c>
      <c r="C191" s="288" t="s">
        <v>2892</v>
      </c>
      <c r="D191" s="290">
        <v>70.362350000000006</v>
      </c>
      <c r="E191" s="289"/>
      <c r="F191" s="290">
        <f t="shared" si="4"/>
        <v>70.362350000000006</v>
      </c>
    </row>
    <row r="192" spans="1:6" ht="51">
      <c r="A192" s="288" t="s">
        <v>585</v>
      </c>
      <c r="B192" s="304" t="s">
        <v>2485</v>
      </c>
      <c r="C192" s="288" t="s">
        <v>2893</v>
      </c>
      <c r="D192" s="290">
        <v>38.950760000000002</v>
      </c>
      <c r="E192" s="289"/>
      <c r="F192" s="290">
        <f t="shared" si="4"/>
        <v>38.950760000000002</v>
      </c>
    </row>
    <row r="193" spans="1:6" ht="51">
      <c r="A193" s="288" t="s">
        <v>586</v>
      </c>
      <c r="B193" s="304" t="s">
        <v>2492</v>
      </c>
      <c r="C193" s="296" t="s">
        <v>2493</v>
      </c>
      <c r="D193" s="290">
        <v>45.941110000000002</v>
      </c>
      <c r="E193" s="289"/>
      <c r="F193" s="290">
        <f t="shared" si="4"/>
        <v>45.941110000000002</v>
      </c>
    </row>
    <row r="194" spans="1:6" ht="51">
      <c r="A194" s="288" t="s">
        <v>587</v>
      </c>
      <c r="B194" s="304" t="s">
        <v>2513</v>
      </c>
      <c r="C194" s="296" t="s">
        <v>2894</v>
      </c>
      <c r="D194" s="290">
        <v>83.223950000000002</v>
      </c>
      <c r="E194" s="289"/>
      <c r="F194" s="290">
        <f t="shared" si="4"/>
        <v>83.223950000000002</v>
      </c>
    </row>
    <row r="195" spans="1:6" ht="51">
      <c r="A195" s="288" t="s">
        <v>588</v>
      </c>
      <c r="B195" s="304" t="s">
        <v>2519</v>
      </c>
      <c r="C195" s="288" t="s">
        <v>2895</v>
      </c>
      <c r="D195" s="290">
        <v>51.099049999999998</v>
      </c>
      <c r="E195" s="289"/>
      <c r="F195" s="290">
        <f t="shared" si="4"/>
        <v>51.099049999999998</v>
      </c>
    </row>
    <row r="196" spans="1:6" ht="38.25">
      <c r="A196" s="288" t="s">
        <v>589</v>
      </c>
      <c r="B196" s="304" t="s">
        <v>2526</v>
      </c>
      <c r="C196" s="288" t="s">
        <v>2896</v>
      </c>
      <c r="D196" s="290">
        <v>77.414010000000005</v>
      </c>
      <c r="E196" s="289"/>
      <c r="F196" s="290">
        <f t="shared" si="4"/>
        <v>77.414010000000005</v>
      </c>
    </row>
    <row r="197" spans="1:6" ht="51">
      <c r="A197" s="288" t="s">
        <v>590</v>
      </c>
      <c r="B197" s="304" t="s">
        <v>2533</v>
      </c>
      <c r="C197" s="288" t="s">
        <v>2897</v>
      </c>
      <c r="D197" s="290">
        <v>111.85505999999999</v>
      </c>
      <c r="E197" s="289"/>
      <c r="F197" s="290">
        <f t="shared" si="4"/>
        <v>111.85505999999999</v>
      </c>
    </row>
    <row r="198" spans="1:6" ht="51">
      <c r="A198" s="288" t="s">
        <v>591</v>
      </c>
      <c r="B198" s="304" t="s">
        <v>2540</v>
      </c>
      <c r="C198" s="296" t="s">
        <v>2898</v>
      </c>
      <c r="D198" s="290">
        <v>90.10821</v>
      </c>
      <c r="E198" s="289"/>
      <c r="F198" s="290">
        <f t="shared" si="4"/>
        <v>90.10821</v>
      </c>
    </row>
    <row r="199" spans="1:6" ht="51">
      <c r="A199" s="288" t="s">
        <v>592</v>
      </c>
      <c r="B199" s="304" t="s">
        <v>2547</v>
      </c>
      <c r="C199" s="296" t="s">
        <v>2548</v>
      </c>
      <c r="D199" s="290">
        <v>206.33986999999999</v>
      </c>
      <c r="E199" s="289"/>
      <c r="F199" s="290">
        <f t="shared" si="4"/>
        <v>206.33986999999999</v>
      </c>
    </row>
    <row r="200" spans="1:6" ht="51">
      <c r="A200" s="288" t="s">
        <v>593</v>
      </c>
      <c r="B200" s="304" t="s">
        <v>2561</v>
      </c>
      <c r="C200" s="288" t="s">
        <v>2899</v>
      </c>
      <c r="D200" s="290">
        <v>90.521339999999995</v>
      </c>
      <c r="E200" s="289"/>
      <c r="F200" s="290">
        <f t="shared" si="4"/>
        <v>90.521339999999995</v>
      </c>
    </row>
    <row r="201" spans="1:6" ht="51">
      <c r="A201" s="288" t="s">
        <v>594</v>
      </c>
      <c r="B201" s="304" t="s">
        <v>2568</v>
      </c>
      <c r="C201" s="296" t="s">
        <v>2569</v>
      </c>
      <c r="D201" s="290">
        <v>79.662909999999997</v>
      </c>
      <c r="E201" s="289"/>
      <c r="F201" s="290">
        <f t="shared" si="4"/>
        <v>79.662909999999997</v>
      </c>
    </row>
    <row r="202" spans="1:6" ht="51">
      <c r="A202" s="288" t="s">
        <v>595</v>
      </c>
      <c r="B202" s="304" t="s">
        <v>2575</v>
      </c>
      <c r="C202" s="288" t="s">
        <v>2900</v>
      </c>
      <c r="D202" s="290">
        <v>88.890699999999995</v>
      </c>
      <c r="E202" s="289"/>
      <c r="F202" s="290">
        <f t="shared" si="4"/>
        <v>88.890699999999995</v>
      </c>
    </row>
    <row r="203" spans="1:6" ht="51">
      <c r="A203" s="288" t="s">
        <v>596</v>
      </c>
      <c r="B203" s="304" t="s">
        <v>2583</v>
      </c>
      <c r="C203" s="296" t="s">
        <v>2901</v>
      </c>
      <c r="D203" s="290">
        <v>91.08381</v>
      </c>
      <c r="E203" s="289"/>
      <c r="F203" s="290">
        <f t="shared" si="4"/>
        <v>91.08381</v>
      </c>
    </row>
    <row r="204" spans="1:6" ht="89.25">
      <c r="A204" s="288" t="s">
        <v>597</v>
      </c>
      <c r="B204" s="304" t="s">
        <v>2590</v>
      </c>
      <c r="C204" s="288" t="s">
        <v>2591</v>
      </c>
      <c r="D204" s="290">
        <v>48.461300000000001</v>
      </c>
      <c r="E204" s="289"/>
      <c r="F204" s="290">
        <f t="shared" si="4"/>
        <v>48.461300000000001</v>
      </c>
    </row>
    <row r="205" spans="1:6" ht="89.25">
      <c r="A205" s="288" t="s">
        <v>598</v>
      </c>
      <c r="B205" s="304" t="s">
        <v>2597</v>
      </c>
      <c r="C205" s="296" t="s">
        <v>2902</v>
      </c>
      <c r="D205" s="290">
        <v>68.157319999999999</v>
      </c>
      <c r="E205" s="289"/>
      <c r="F205" s="290">
        <f t="shared" si="4"/>
        <v>68.157319999999999</v>
      </c>
    </row>
    <row r="206" spans="1:6" ht="51">
      <c r="A206" s="288" t="s">
        <v>599</v>
      </c>
      <c r="B206" s="304" t="s">
        <v>2321</v>
      </c>
      <c r="C206" s="296" t="s">
        <v>2322</v>
      </c>
      <c r="D206" s="290">
        <v>57.776440000000001</v>
      </c>
      <c r="E206" s="289"/>
      <c r="F206" s="290">
        <f t="shared" si="4"/>
        <v>57.776440000000001</v>
      </c>
    </row>
    <row r="207" spans="1:6" ht="89.25">
      <c r="A207" s="288" t="s">
        <v>600</v>
      </c>
      <c r="B207" s="304" t="s">
        <v>2334</v>
      </c>
      <c r="C207" s="296" t="s">
        <v>2903</v>
      </c>
      <c r="D207" s="290">
        <v>191.08256</v>
      </c>
      <c r="E207" s="289"/>
      <c r="F207" s="290">
        <f t="shared" si="4"/>
        <v>191.08256</v>
      </c>
    </row>
    <row r="208" spans="1:6" ht="89.25">
      <c r="A208" s="288" t="s">
        <v>601</v>
      </c>
      <c r="B208" s="304" t="s">
        <v>2341</v>
      </c>
      <c r="C208" s="296" t="s">
        <v>2904</v>
      </c>
      <c r="D208" s="290">
        <v>37.83961</v>
      </c>
      <c r="E208" s="289"/>
      <c r="F208" s="290">
        <f t="shared" si="4"/>
        <v>37.83961</v>
      </c>
    </row>
    <row r="209" spans="1:6" ht="89.25">
      <c r="A209" s="288" t="s">
        <v>602</v>
      </c>
      <c r="B209" s="304" t="s">
        <v>2355</v>
      </c>
      <c r="C209" s="296" t="s">
        <v>2905</v>
      </c>
      <c r="D209" s="290">
        <v>51.643430000000002</v>
      </c>
      <c r="E209" s="289"/>
      <c r="F209" s="290">
        <f t="shared" si="4"/>
        <v>51.643430000000002</v>
      </c>
    </row>
    <row r="210" spans="1:6" ht="89.25">
      <c r="A210" s="288" t="s">
        <v>603</v>
      </c>
      <c r="B210" s="304" t="s">
        <v>2362</v>
      </c>
      <c r="C210" s="296" t="s">
        <v>2906</v>
      </c>
      <c r="D210" s="290">
        <v>131.25460000000001</v>
      </c>
      <c r="E210" s="289"/>
      <c r="F210" s="290">
        <f t="shared" si="4"/>
        <v>131.25460000000001</v>
      </c>
    </row>
    <row r="211" spans="1:6" ht="51">
      <c r="A211" s="288" t="s">
        <v>604</v>
      </c>
      <c r="B211" s="304" t="s">
        <v>2295</v>
      </c>
      <c r="C211" s="296" t="s">
        <v>2907</v>
      </c>
      <c r="D211" s="290">
        <v>32.675440000000002</v>
      </c>
      <c r="E211" s="289"/>
      <c r="F211" s="290">
        <f t="shared" si="4"/>
        <v>32.675440000000002</v>
      </c>
    </row>
    <row r="212" spans="1:6" ht="51">
      <c r="A212" s="288" t="s">
        <v>605</v>
      </c>
      <c r="B212" s="304" t="s">
        <v>2369</v>
      </c>
      <c r="C212" s="296" t="s">
        <v>2370</v>
      </c>
      <c r="D212" s="290">
        <v>68.776840000000007</v>
      </c>
      <c r="E212" s="289"/>
      <c r="F212" s="290">
        <f t="shared" si="4"/>
        <v>68.776840000000007</v>
      </c>
    </row>
    <row r="213" spans="1:6" ht="51">
      <c r="A213" s="288" t="s">
        <v>606</v>
      </c>
      <c r="B213" s="304"/>
      <c r="C213" s="296" t="s">
        <v>2908</v>
      </c>
      <c r="D213" s="290">
        <v>103.08656999999999</v>
      </c>
      <c r="E213" s="289"/>
      <c r="F213" s="290">
        <f t="shared" ref="F213:F218" si="5">D213</f>
        <v>103.08656999999999</v>
      </c>
    </row>
    <row r="214" spans="1:6" ht="51">
      <c r="A214" s="288" t="s">
        <v>607</v>
      </c>
      <c r="B214" s="304" t="s">
        <v>2263</v>
      </c>
      <c r="C214" s="296" t="s">
        <v>2264</v>
      </c>
      <c r="D214" s="290">
        <v>90.139619999999994</v>
      </c>
      <c r="E214" s="289"/>
      <c r="F214" s="290">
        <f t="shared" si="5"/>
        <v>90.139619999999994</v>
      </c>
    </row>
    <row r="215" spans="1:6" ht="51">
      <c r="A215" s="288" t="s">
        <v>608</v>
      </c>
      <c r="B215" s="288"/>
      <c r="C215" s="296" t="s">
        <v>2909</v>
      </c>
      <c r="D215" s="290">
        <v>0.64322999999999997</v>
      </c>
      <c r="E215" s="296"/>
      <c r="F215" s="290">
        <f t="shared" si="5"/>
        <v>0.64322999999999997</v>
      </c>
    </row>
    <row r="216" spans="1:6" ht="51">
      <c r="A216" s="288" t="s">
        <v>609</v>
      </c>
      <c r="B216" s="304" t="s">
        <v>2307</v>
      </c>
      <c r="C216" s="296" t="s">
        <v>2308</v>
      </c>
      <c r="D216" s="290">
        <v>84.022090000000006</v>
      </c>
      <c r="E216" s="289"/>
      <c r="F216" s="290">
        <f t="shared" si="5"/>
        <v>84.022090000000006</v>
      </c>
    </row>
    <row r="217" spans="1:6" ht="51">
      <c r="A217" s="288" t="s">
        <v>610</v>
      </c>
      <c r="B217" s="304" t="s">
        <v>2348</v>
      </c>
      <c r="C217" s="296" t="s">
        <v>2910</v>
      </c>
      <c r="D217" s="290">
        <v>92.411249999999995</v>
      </c>
      <c r="E217" s="289"/>
      <c r="F217" s="290">
        <f t="shared" si="5"/>
        <v>92.411249999999995</v>
      </c>
    </row>
    <row r="218" spans="1:6" ht="89.25">
      <c r="A218" s="288" t="s">
        <v>611</v>
      </c>
      <c r="B218" s="304" t="s">
        <v>2499</v>
      </c>
      <c r="C218" s="288" t="s">
        <v>2911</v>
      </c>
      <c r="D218" s="290">
        <v>34.135440000000003</v>
      </c>
      <c r="E218" s="289"/>
      <c r="F218" s="290">
        <f t="shared" si="5"/>
        <v>34.135440000000003</v>
      </c>
    </row>
    <row r="219" spans="1:6" ht="38.25">
      <c r="A219" s="288" t="s">
        <v>612</v>
      </c>
      <c r="B219" s="304" t="s">
        <v>2302</v>
      </c>
      <c r="C219" s="288" t="s">
        <v>2912</v>
      </c>
      <c r="D219" s="290">
        <v>30.141999999999999</v>
      </c>
      <c r="E219" s="289"/>
      <c r="F219" s="290">
        <f>D219</f>
        <v>30.141999999999999</v>
      </c>
    </row>
    <row r="220" spans="1:6">
      <c r="A220" s="288" t="s">
        <v>613</v>
      </c>
      <c r="B220" s="304" t="s">
        <v>1731</v>
      </c>
      <c r="C220" s="289" t="s">
        <v>2913</v>
      </c>
      <c r="D220" s="289">
        <f>E220+F220</f>
        <v>17.02</v>
      </c>
      <c r="E220" s="289">
        <v>0</v>
      </c>
      <c r="F220" s="289">
        <v>17.02</v>
      </c>
    </row>
    <row r="221" spans="1:6">
      <c r="A221" s="288" t="s">
        <v>614</v>
      </c>
      <c r="B221" s="288" t="s">
        <v>1803</v>
      </c>
      <c r="C221" s="289" t="s">
        <v>2914</v>
      </c>
      <c r="D221" s="289">
        <f t="shared" ref="D221:D248" si="6">E221+F221</f>
        <v>64.73</v>
      </c>
      <c r="E221" s="289">
        <f>2.65</f>
        <v>2.65</v>
      </c>
      <c r="F221" s="289">
        <v>62.08</v>
      </c>
    </row>
    <row r="222" spans="1:6">
      <c r="A222" s="288" t="s">
        <v>615</v>
      </c>
      <c r="B222" s="288" t="s">
        <v>1767</v>
      </c>
      <c r="C222" s="289" t="s">
        <v>2915</v>
      </c>
      <c r="D222" s="289">
        <f t="shared" si="6"/>
        <v>64.679999999999993</v>
      </c>
      <c r="E222" s="289">
        <f>2.38</f>
        <v>2.38</v>
      </c>
      <c r="F222" s="289">
        <v>62.3</v>
      </c>
    </row>
    <row r="223" spans="1:6">
      <c r="A223" s="288" t="s">
        <v>616</v>
      </c>
      <c r="B223" s="288" t="s">
        <v>1833</v>
      </c>
      <c r="C223" s="289" t="s">
        <v>2916</v>
      </c>
      <c r="D223" s="289">
        <f t="shared" si="6"/>
        <v>78.180000000000007</v>
      </c>
      <c r="E223" s="289">
        <v>2.65</v>
      </c>
      <c r="F223" s="289">
        <v>75.53</v>
      </c>
    </row>
    <row r="224" spans="1:6">
      <c r="A224" s="288" t="s">
        <v>617</v>
      </c>
      <c r="B224" s="288" t="s">
        <v>1908</v>
      </c>
      <c r="C224" s="289" t="s">
        <v>2917</v>
      </c>
      <c r="D224" s="289">
        <f t="shared" si="6"/>
        <v>69.179999999999993</v>
      </c>
      <c r="E224" s="289">
        <v>2.16</v>
      </c>
      <c r="F224" s="289">
        <v>67.02</v>
      </c>
    </row>
    <row r="225" spans="1:6">
      <c r="A225" s="288" t="s">
        <v>618</v>
      </c>
      <c r="B225" s="288" t="s">
        <v>1964</v>
      </c>
      <c r="C225" s="289" t="s">
        <v>2918</v>
      </c>
      <c r="D225" s="289">
        <f t="shared" si="6"/>
        <v>106.93</v>
      </c>
      <c r="E225" s="289">
        <v>3.64</v>
      </c>
      <c r="F225" s="289">
        <v>103.29</v>
      </c>
    </row>
    <row r="226" spans="1:6">
      <c r="A226" s="288" t="s">
        <v>619</v>
      </c>
      <c r="B226" s="288" t="s">
        <v>1755</v>
      </c>
      <c r="C226" s="289" t="s">
        <v>2919</v>
      </c>
      <c r="D226" s="289">
        <f t="shared" si="6"/>
        <v>82.929999999999993</v>
      </c>
      <c r="E226" s="289">
        <v>2.5499999999999998</v>
      </c>
      <c r="F226" s="289">
        <v>80.38</v>
      </c>
    </row>
    <row r="227" spans="1:6">
      <c r="A227" s="288" t="s">
        <v>620</v>
      </c>
      <c r="B227" s="288" t="s">
        <v>1719</v>
      </c>
      <c r="C227" s="289" t="s">
        <v>2920</v>
      </c>
      <c r="D227" s="289">
        <f t="shared" si="6"/>
        <v>118.53</v>
      </c>
      <c r="E227" s="289">
        <v>4.0599999999999996</v>
      </c>
      <c r="F227" s="289">
        <v>114.47</v>
      </c>
    </row>
    <row r="228" spans="1:6">
      <c r="A228" s="288" t="s">
        <v>621</v>
      </c>
      <c r="B228" s="288" t="s">
        <v>1821</v>
      </c>
      <c r="C228" s="289" t="s">
        <v>2921</v>
      </c>
      <c r="D228" s="289">
        <f t="shared" si="6"/>
        <v>58.83</v>
      </c>
      <c r="E228" s="289">
        <v>1.85</v>
      </c>
      <c r="F228" s="289">
        <v>56.98</v>
      </c>
    </row>
    <row r="229" spans="1:6">
      <c r="A229" s="288" t="s">
        <v>622</v>
      </c>
      <c r="B229" s="288" t="s">
        <v>1915</v>
      </c>
      <c r="C229" s="289" t="s">
        <v>2922</v>
      </c>
      <c r="D229" s="289">
        <f t="shared" si="6"/>
        <v>48.26</v>
      </c>
      <c r="E229" s="289">
        <v>1.33</v>
      </c>
      <c r="F229" s="289">
        <v>46.93</v>
      </c>
    </row>
    <row r="230" spans="1:6">
      <c r="A230" s="288" t="s">
        <v>623</v>
      </c>
      <c r="B230" s="288" t="s">
        <v>1785</v>
      </c>
      <c r="C230" s="289" t="s">
        <v>2923</v>
      </c>
      <c r="D230" s="289">
        <f t="shared" si="6"/>
        <v>108.4</v>
      </c>
      <c r="E230" s="289">
        <v>3.64</v>
      </c>
      <c r="F230" s="289">
        <v>104.76</v>
      </c>
    </row>
    <row r="231" spans="1:6">
      <c r="A231" s="288" t="s">
        <v>624</v>
      </c>
      <c r="B231" s="288" t="s">
        <v>1779</v>
      </c>
      <c r="C231" s="289" t="s">
        <v>2924</v>
      </c>
      <c r="D231" s="289">
        <f t="shared" si="6"/>
        <v>117.75</v>
      </c>
      <c r="E231" s="289">
        <v>4.47</v>
      </c>
      <c r="F231" s="289">
        <v>113.28</v>
      </c>
    </row>
    <row r="232" spans="1:6">
      <c r="A232" s="288" t="s">
        <v>625</v>
      </c>
      <c r="B232" s="288" t="s">
        <v>1809</v>
      </c>
      <c r="C232" s="289" t="s">
        <v>2925</v>
      </c>
      <c r="D232" s="289">
        <f t="shared" si="6"/>
        <v>225.56</v>
      </c>
      <c r="E232" s="289">
        <v>7.62</v>
      </c>
      <c r="F232" s="289">
        <v>217.94</v>
      </c>
    </row>
    <row r="233" spans="1:6">
      <c r="A233" s="288" t="s">
        <v>626</v>
      </c>
      <c r="B233" s="288" t="s">
        <v>1921</v>
      </c>
      <c r="C233" s="289" t="s">
        <v>2926</v>
      </c>
      <c r="D233" s="289">
        <f t="shared" si="6"/>
        <v>101.49000000000001</v>
      </c>
      <c r="E233" s="289">
        <v>3.31</v>
      </c>
      <c r="F233" s="289">
        <v>98.18</v>
      </c>
    </row>
    <row r="234" spans="1:6">
      <c r="A234" s="288" t="s">
        <v>627</v>
      </c>
      <c r="B234" s="288" t="s">
        <v>1927</v>
      </c>
      <c r="C234" s="289" t="s">
        <v>2927</v>
      </c>
      <c r="D234" s="289">
        <f t="shared" si="6"/>
        <v>56.75</v>
      </c>
      <c r="E234" s="289">
        <v>1.66</v>
      </c>
      <c r="F234" s="289">
        <v>55.09</v>
      </c>
    </row>
    <row r="235" spans="1:6">
      <c r="A235" s="288" t="s">
        <v>628</v>
      </c>
      <c r="B235" s="288" t="s">
        <v>1934</v>
      </c>
      <c r="C235" s="289" t="s">
        <v>2928</v>
      </c>
      <c r="D235" s="289">
        <f t="shared" si="6"/>
        <v>110.52</v>
      </c>
      <c r="E235" s="289">
        <v>3.31</v>
      </c>
      <c r="F235" s="289">
        <v>107.21</v>
      </c>
    </row>
    <row r="236" spans="1:6">
      <c r="A236" s="288" t="s">
        <v>629</v>
      </c>
      <c r="B236" s="288" t="s">
        <v>1940</v>
      </c>
      <c r="C236" s="289" t="s">
        <v>2929</v>
      </c>
      <c r="D236" s="289">
        <f t="shared" si="6"/>
        <v>59.260000000000005</v>
      </c>
      <c r="E236" s="289">
        <v>2.06</v>
      </c>
      <c r="F236" s="289">
        <v>57.2</v>
      </c>
    </row>
    <row r="237" spans="1:6">
      <c r="A237" s="288" t="s">
        <v>630</v>
      </c>
      <c r="B237" s="288" t="s">
        <v>1946</v>
      </c>
      <c r="C237" s="289" t="s">
        <v>2930</v>
      </c>
      <c r="D237" s="289">
        <f t="shared" si="6"/>
        <v>103.88</v>
      </c>
      <c r="E237" s="289">
        <v>3.49</v>
      </c>
      <c r="F237" s="289">
        <v>100.39</v>
      </c>
    </row>
    <row r="238" spans="1:6">
      <c r="A238" s="288" t="s">
        <v>631</v>
      </c>
      <c r="B238" s="288" t="s">
        <v>1952</v>
      </c>
      <c r="C238" s="289" t="s">
        <v>2931</v>
      </c>
      <c r="D238" s="289">
        <f t="shared" si="6"/>
        <v>47.77</v>
      </c>
      <c r="E238" s="289">
        <v>1.74</v>
      </c>
      <c r="F238" s="289">
        <v>46.03</v>
      </c>
    </row>
    <row r="239" spans="1:6">
      <c r="A239" s="288" t="s">
        <v>632</v>
      </c>
      <c r="B239" s="288" t="s">
        <v>1749</v>
      </c>
      <c r="C239" s="289" t="s">
        <v>2932</v>
      </c>
      <c r="D239" s="289">
        <f t="shared" si="6"/>
        <v>57.9</v>
      </c>
      <c r="E239" s="289">
        <v>1.68</v>
      </c>
      <c r="F239" s="289">
        <v>56.22</v>
      </c>
    </row>
    <row r="240" spans="1:6">
      <c r="A240" s="288" t="s">
        <v>633</v>
      </c>
      <c r="B240" s="288" t="s">
        <v>1976</v>
      </c>
      <c r="C240" s="289" t="s">
        <v>2933</v>
      </c>
      <c r="D240" s="289">
        <f t="shared" si="6"/>
        <v>114.03</v>
      </c>
      <c r="E240" s="289">
        <v>3.58</v>
      </c>
      <c r="F240" s="289">
        <v>110.45</v>
      </c>
    </row>
    <row r="241" spans="1:9">
      <c r="A241" s="288" t="s">
        <v>634</v>
      </c>
      <c r="B241" s="288" t="s">
        <v>1958</v>
      </c>
      <c r="C241" s="289" t="s">
        <v>2934</v>
      </c>
      <c r="D241" s="289">
        <f t="shared" si="6"/>
        <v>48.04</v>
      </c>
      <c r="E241" s="289">
        <v>1.65</v>
      </c>
      <c r="F241" s="289">
        <v>46.39</v>
      </c>
    </row>
    <row r="242" spans="1:9">
      <c r="A242" s="288" t="s">
        <v>635</v>
      </c>
      <c r="B242" s="288" t="s">
        <v>1773</v>
      </c>
      <c r="C242" s="289" t="s">
        <v>2935</v>
      </c>
      <c r="D242" s="289">
        <f t="shared" si="6"/>
        <v>77.650000000000006</v>
      </c>
      <c r="E242" s="289">
        <v>2.65</v>
      </c>
      <c r="F242" s="289">
        <v>75</v>
      </c>
    </row>
    <row r="243" spans="1:9">
      <c r="A243" s="288" t="s">
        <v>636</v>
      </c>
      <c r="B243" s="288" t="s">
        <v>1791</v>
      </c>
      <c r="C243" s="289" t="s">
        <v>2936</v>
      </c>
      <c r="D243" s="289">
        <f t="shared" si="6"/>
        <v>141.78</v>
      </c>
      <c r="E243" s="289">
        <v>5.38</v>
      </c>
      <c r="F243" s="289">
        <v>136.4</v>
      </c>
    </row>
    <row r="244" spans="1:9">
      <c r="A244" s="288" t="s">
        <v>637</v>
      </c>
      <c r="B244" s="288" t="s">
        <v>1797</v>
      </c>
      <c r="C244" s="289" t="s">
        <v>2937</v>
      </c>
      <c r="D244" s="289">
        <f t="shared" si="6"/>
        <v>119.51</v>
      </c>
      <c r="E244" s="289">
        <v>4.47</v>
      </c>
      <c r="F244" s="289">
        <v>115.04</v>
      </c>
    </row>
    <row r="245" spans="1:9">
      <c r="A245" s="288" t="s">
        <v>638</v>
      </c>
      <c r="B245" s="288" t="s">
        <v>1761</v>
      </c>
      <c r="C245" s="289" t="s">
        <v>2938</v>
      </c>
      <c r="D245" s="289">
        <f t="shared" si="6"/>
        <v>80.03</v>
      </c>
      <c r="E245" s="289">
        <v>2.61</v>
      </c>
      <c r="F245" s="289">
        <v>77.42</v>
      </c>
    </row>
    <row r="246" spans="1:9">
      <c r="A246" s="288" t="s">
        <v>639</v>
      </c>
      <c r="B246" s="288" t="s">
        <v>1815</v>
      </c>
      <c r="C246" s="289" t="s">
        <v>2939</v>
      </c>
      <c r="D246" s="289">
        <f t="shared" si="6"/>
        <v>109.56</v>
      </c>
      <c r="E246" s="289">
        <v>3.64</v>
      </c>
      <c r="F246" s="289">
        <v>105.92</v>
      </c>
    </row>
    <row r="247" spans="1:9">
      <c r="A247" s="288" t="s">
        <v>640</v>
      </c>
      <c r="B247" s="288" t="s">
        <v>1827</v>
      </c>
      <c r="C247" s="289" t="s">
        <v>2940</v>
      </c>
      <c r="D247" s="289">
        <f t="shared" si="6"/>
        <v>97.75</v>
      </c>
      <c r="E247" s="289">
        <v>3.31</v>
      </c>
      <c r="F247" s="289">
        <v>94.44</v>
      </c>
    </row>
    <row r="248" spans="1:9">
      <c r="A248" s="288" t="s">
        <v>641</v>
      </c>
      <c r="B248" s="288"/>
      <c r="C248" s="296" t="s">
        <v>2941</v>
      </c>
      <c r="D248" s="289">
        <f t="shared" si="6"/>
        <v>253.34</v>
      </c>
      <c r="E248" s="296">
        <v>0</v>
      </c>
      <c r="F248" s="296">
        <v>253.34</v>
      </c>
    </row>
    <row r="249" spans="1:9">
      <c r="A249" s="288" t="s">
        <v>3010</v>
      </c>
      <c r="B249" s="289" t="s">
        <v>2943</v>
      </c>
      <c r="C249" s="289" t="s">
        <v>2953</v>
      </c>
      <c r="D249" s="289">
        <f>E249+F249</f>
        <v>496.6</v>
      </c>
      <c r="E249" s="289">
        <v>27</v>
      </c>
      <c r="F249" s="289">
        <v>469.6</v>
      </c>
    </row>
    <row r="250" spans="1:9" ht="42.75" customHeight="1">
      <c r="A250" s="288" t="s">
        <v>3011</v>
      </c>
      <c r="B250" s="311" t="s">
        <v>2974</v>
      </c>
      <c r="C250" s="135" t="s">
        <v>2964</v>
      </c>
      <c r="D250" s="289">
        <v>1001.04</v>
      </c>
      <c r="E250" s="289">
        <v>0</v>
      </c>
      <c r="F250" s="289">
        <v>1001.04</v>
      </c>
      <c r="G250" s="154"/>
      <c r="H250" s="154"/>
      <c r="I250" s="154"/>
    </row>
    <row r="251" spans="1:9" ht="22.5">
      <c r="A251" s="288" t="s">
        <v>3012</v>
      </c>
      <c r="B251" s="311" t="s">
        <v>2985</v>
      </c>
      <c r="C251" s="135" t="s">
        <v>2975</v>
      </c>
      <c r="D251" s="289">
        <v>267.28899999999999</v>
      </c>
      <c r="E251" s="289">
        <v>180.22800000000001</v>
      </c>
      <c r="F251" s="289">
        <v>87.061000000000007</v>
      </c>
      <c r="G251"/>
      <c r="H251"/>
      <c r="I251"/>
    </row>
    <row r="252" spans="1:9" ht="45">
      <c r="A252" s="288" t="s">
        <v>3013</v>
      </c>
      <c r="B252" s="43"/>
      <c r="C252" s="17" t="s">
        <v>2986</v>
      </c>
      <c r="D252" s="289">
        <v>56900</v>
      </c>
      <c r="E252" s="289">
        <v>56900</v>
      </c>
      <c r="F252" s="289">
        <v>0</v>
      </c>
      <c r="G252"/>
      <c r="H252"/>
      <c r="I252"/>
    </row>
    <row r="253" spans="1:9" ht="33.75">
      <c r="A253" s="288" t="s">
        <v>3014</v>
      </c>
      <c r="B253" s="315" t="s">
        <v>3001</v>
      </c>
      <c r="C253" s="314" t="s">
        <v>3002</v>
      </c>
      <c r="D253" s="289">
        <v>242.61437000000001</v>
      </c>
      <c r="E253" s="289">
        <v>0</v>
      </c>
      <c r="F253" s="289">
        <v>242.61437000000001</v>
      </c>
    </row>
  </sheetData>
  <mergeCells count="1">
    <mergeCell ref="B3:F3"/>
  </mergeCells>
  <pageMargins left="0.70866141732283472" right="0.70866141732283472" top="0.74803149606299213" bottom="0.74803149606299213" header="0.31496062992125984" footer="0.31496062992125984"/>
  <pageSetup paperSize="9" fitToHeight="10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2">
    <tabColor rgb="FF92D050"/>
  </sheetPr>
  <dimension ref="A1:K18"/>
  <sheetViews>
    <sheetView topLeftCell="A2" workbookViewId="0">
      <selection activeCell="E19" sqref="E19"/>
    </sheetView>
  </sheetViews>
  <sheetFormatPr defaultRowHeight="12.75"/>
  <cols>
    <col min="1" max="1" width="43.85546875" style="10" customWidth="1"/>
    <col min="2" max="2" width="13.7109375" style="10" customWidth="1"/>
    <col min="3" max="3" width="16" style="10" customWidth="1"/>
    <col min="4" max="4" width="14.5703125" style="8" customWidth="1"/>
    <col min="5" max="5" width="16.7109375" style="8" customWidth="1"/>
    <col min="6" max="6" width="15.42578125" style="8" customWidth="1"/>
    <col min="7" max="7" width="17.5703125" style="8" customWidth="1"/>
    <col min="8" max="8" width="15.140625" style="8" customWidth="1"/>
    <col min="9" max="9" width="13.42578125" style="8" customWidth="1"/>
    <col min="10" max="10" width="13.5703125" style="8" customWidth="1"/>
    <col min="11" max="11" width="22.7109375" style="8" customWidth="1"/>
    <col min="12" max="16384" width="9.140625" style="8"/>
  </cols>
  <sheetData>
    <row r="1" spans="1:11" ht="12.75" customHeight="1">
      <c r="G1" s="68" t="s">
        <v>136</v>
      </c>
    </row>
    <row r="2" spans="1:11" ht="12.75" customHeight="1">
      <c r="J2" s="69"/>
      <c r="K2" s="69"/>
    </row>
    <row r="3" spans="1:11" ht="15.75" customHeight="1">
      <c r="A3" s="359" t="s">
        <v>671</v>
      </c>
      <c r="B3" s="359"/>
      <c r="C3" s="359"/>
      <c r="D3" s="359"/>
      <c r="E3" s="359"/>
      <c r="F3" s="359"/>
      <c r="G3" s="359"/>
      <c r="H3" s="2"/>
      <c r="I3" s="2"/>
      <c r="J3" s="2"/>
    </row>
    <row r="4" spans="1:11" s="3" customFormat="1" ht="15.75">
      <c r="A4" s="70" t="s">
        <v>88</v>
      </c>
      <c r="B4" s="367" t="s">
        <v>233</v>
      </c>
      <c r="C4" s="367"/>
      <c r="D4" s="367"/>
      <c r="E4" s="367"/>
      <c r="F4" s="367"/>
      <c r="G4" s="72"/>
      <c r="H4" s="72"/>
      <c r="I4" s="72"/>
      <c r="J4" s="72"/>
    </row>
    <row r="5" spans="1:11" s="3" customFormat="1" ht="15" customHeight="1">
      <c r="D5" s="40" t="s">
        <v>92</v>
      </c>
      <c r="E5" s="73"/>
      <c r="F5" s="73"/>
      <c r="G5" s="73"/>
      <c r="H5" s="73"/>
      <c r="I5" s="73"/>
      <c r="J5" s="73"/>
      <c r="K5" s="73"/>
    </row>
    <row r="6" spans="1:11" s="3" customFormat="1" ht="15" customHeight="1">
      <c r="D6" s="40"/>
      <c r="E6" s="40"/>
      <c r="F6" s="40"/>
      <c r="G6" s="40"/>
    </row>
    <row r="7" spans="1:11" s="3" customFormat="1" ht="48" customHeight="1">
      <c r="A7" s="377" t="s">
        <v>128</v>
      </c>
      <c r="B7" s="379" t="s">
        <v>129</v>
      </c>
      <c r="C7" s="380"/>
      <c r="D7" s="379" t="s">
        <v>130</v>
      </c>
      <c r="E7" s="380"/>
      <c r="F7" s="379" t="s">
        <v>131</v>
      </c>
      <c r="G7" s="380"/>
    </row>
    <row r="8" spans="1:11" ht="75.75" customHeight="1">
      <c r="A8" s="378"/>
      <c r="B8" s="74" t="s">
        <v>126</v>
      </c>
      <c r="C8" s="75" t="s">
        <v>132</v>
      </c>
      <c r="D8" s="74" t="s">
        <v>126</v>
      </c>
      <c r="E8" s="75" t="s">
        <v>133</v>
      </c>
      <c r="F8" s="74" t="s">
        <v>126</v>
      </c>
      <c r="G8" s="75" t="s">
        <v>134</v>
      </c>
      <c r="H8" s="76"/>
      <c r="I8" s="76"/>
      <c r="J8" s="77"/>
      <c r="K8" s="76"/>
    </row>
    <row r="9" spans="1:11">
      <c r="A9" s="90" t="s">
        <v>6</v>
      </c>
      <c r="B9" s="90" t="s">
        <v>7</v>
      </c>
      <c r="C9" s="90" t="s">
        <v>11</v>
      </c>
      <c r="D9" s="90" t="s">
        <v>12</v>
      </c>
      <c r="E9" s="90" t="s">
        <v>23</v>
      </c>
      <c r="F9" s="90" t="s">
        <v>100</v>
      </c>
      <c r="G9" s="90" t="s">
        <v>101</v>
      </c>
      <c r="H9" s="78"/>
      <c r="I9" s="78"/>
      <c r="J9" s="78"/>
      <c r="K9" s="78"/>
    </row>
    <row r="10" spans="1:11" ht="48.75" customHeight="1">
      <c r="A10" s="91" t="s">
        <v>137</v>
      </c>
      <c r="B10" s="112">
        <f>[3]КОИН!B10+[3]ксз!B10+[3]здрав!B10+'[3]адм города'!B10</f>
        <v>59</v>
      </c>
      <c r="C10" s="112">
        <f>[3]КОИН!C10+[3]ксз!C10+[3]здрав!C10+'[3]адм города'!C10</f>
        <v>38825.22</v>
      </c>
      <c r="D10" s="112">
        <f>[3]КОИН!D10+[3]ксз!D10+[3]здрав!D10+'[3]адм города'!D10</f>
        <v>700</v>
      </c>
      <c r="E10" s="112">
        <f>[3]КОИН!E10+[3]ксз!E10+[3]здрав!E10+'[3]адм города'!E10</f>
        <v>23299.35</v>
      </c>
      <c r="F10" s="112">
        <f>[3]КОИН!F10+[3]ксз!F10+[3]здрав!F10+'[3]адм города'!F10</f>
        <v>0</v>
      </c>
      <c r="G10" s="112">
        <f>[3]КОИН!G10+[3]ксз!G10+[3]здрав!G10+'[3]адм города'!G10</f>
        <v>0</v>
      </c>
      <c r="H10" s="78"/>
      <c r="I10" s="78"/>
      <c r="J10" s="78"/>
      <c r="K10" s="78"/>
    </row>
    <row r="11" spans="1:11" ht="31.5">
      <c r="A11" s="91" t="s">
        <v>138</v>
      </c>
      <c r="B11" s="112">
        <f>[3]КОИН!B11+[3]ксз!B11+[3]здрав!B11+'[3]адм города'!B11</f>
        <v>28</v>
      </c>
      <c r="C11" s="112">
        <f>[3]КОИН!C11+[3]ксз!C11+[3]здрав!C11+'[3]адм города'!C11</f>
        <v>12902.47</v>
      </c>
      <c r="D11" s="112">
        <f>[3]КОИН!D11+[3]ксз!D11+[3]здрав!D11+'[3]адм города'!D11</f>
        <v>230</v>
      </c>
      <c r="E11" s="112">
        <f>[3]КОИН!E11+[3]ксз!E11+[3]здрав!E11+'[3]адм города'!E11</f>
        <v>10306.31</v>
      </c>
      <c r="F11" s="112">
        <f>[3]КОИН!F11+[3]ксз!F11+[3]здрав!F11+'[3]адм города'!F11</f>
        <v>0</v>
      </c>
      <c r="G11" s="112">
        <f>[3]КОИН!G11+[3]ксз!G11+[3]здрав!G11+'[3]адм города'!G11</f>
        <v>0</v>
      </c>
      <c r="H11" s="78"/>
      <c r="I11" s="78"/>
      <c r="J11" s="78"/>
      <c r="K11" s="78"/>
    </row>
    <row r="12" spans="1:11" ht="120" customHeight="1">
      <c r="A12" s="91" t="s">
        <v>135</v>
      </c>
      <c r="B12" s="112">
        <f>[3]КОИН!B12+[3]ксз!B12+[3]здрав!B12+'[3]адм города'!B12</f>
        <v>124</v>
      </c>
      <c r="C12" s="112">
        <f>[3]КОИН!C12+[3]ксз!C12+[3]здрав!C12+'[3]адм города'!C12</f>
        <v>55797.270000000004</v>
      </c>
      <c r="D12" s="112">
        <f>[3]КОИН!D12+[3]ксз!D12+[3]здрав!D12+'[3]адм города'!D12</f>
        <v>748</v>
      </c>
      <c r="E12" s="112">
        <f>[3]КОИН!E12+[3]ксз!E12+[3]здрав!E12+'[3]адм города'!E12</f>
        <v>49940.67</v>
      </c>
      <c r="F12" s="112">
        <f>[3]КОИН!F12+[3]ксз!F12+[3]здрав!F12+'[3]адм города'!F12</f>
        <v>1</v>
      </c>
      <c r="G12" s="112">
        <f>[3]КОИН!G12+[3]ксз!G12+[3]здрав!G12+'[3]адм города'!G12</f>
        <v>29.41</v>
      </c>
      <c r="H12" s="78"/>
      <c r="I12" s="78"/>
      <c r="J12" s="78"/>
      <c r="K12" s="78"/>
    </row>
    <row r="13" spans="1:11">
      <c r="C13" s="18"/>
    </row>
    <row r="14" spans="1:11">
      <c r="C14" s="18"/>
    </row>
    <row r="15" spans="1:11" ht="12" customHeight="1"/>
    <row r="16" spans="1:11" ht="25.5">
      <c r="A16" s="37" t="s">
        <v>58</v>
      </c>
      <c r="B16" s="37"/>
      <c r="C16" s="80"/>
      <c r="D16" s="8" t="s">
        <v>234</v>
      </c>
      <c r="F16" s="81"/>
      <c r="G16" s="81"/>
    </row>
    <row r="17" spans="1:7" ht="12.75" customHeight="1">
      <c r="A17" s="7"/>
      <c r="B17" s="7"/>
      <c r="C17" s="9" t="s">
        <v>90</v>
      </c>
      <c r="F17" s="9"/>
      <c r="G17" s="9"/>
    </row>
    <row r="18" spans="1:7">
      <c r="A18" s="37" t="s">
        <v>235</v>
      </c>
      <c r="B18" s="37"/>
      <c r="C18" s="8"/>
    </row>
  </sheetData>
  <mergeCells count="6">
    <mergeCell ref="A3:G3"/>
    <mergeCell ref="B4:F4"/>
    <mergeCell ref="A7:A8"/>
    <mergeCell ref="B7:C7"/>
    <mergeCell ref="D7:E7"/>
    <mergeCell ref="F7:G7"/>
  </mergeCells>
  <pageMargins left="0.70866141732283472" right="0.70866141732283472" top="0.74803149606299213" bottom="0.74803149606299213" header="0.31496062992125984" footer="0.31496062992125984"/>
  <pageSetup paperSize="9" scale="80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Всего по МО пр. №1-мз </vt:lpstr>
      <vt:lpstr>Всего по МО пр. №1-1мз </vt:lpstr>
      <vt:lpstr>Прил №2-мз</vt:lpstr>
      <vt:lpstr>Прил №2-1-мз</vt:lpstr>
      <vt:lpstr>прил №3-мз</vt:lpstr>
      <vt:lpstr>прил 4-МЗ</vt:lpstr>
      <vt:lpstr>прил №6-мз</vt:lpstr>
      <vt:lpstr>прил №8</vt:lpstr>
      <vt:lpstr>прил №10</vt:lpstr>
      <vt:lpstr>'Всего по МО пр. №1-1мз '!Заголовки_для_печати</vt:lpstr>
      <vt:lpstr>'Всего по МО пр. №1-мз '!Заголовки_для_печати</vt:lpstr>
      <vt:lpstr>'Прил №2-мз'!Заголовки_для_печати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2017-10-31T02:22:15Z</cp:lastPrinted>
  <dcterms:created xsi:type="dcterms:W3CDTF">2010-01-11T03:41:37Z</dcterms:created>
  <dcterms:modified xsi:type="dcterms:W3CDTF">2017-10-31T02:23:06Z</dcterms:modified>
</cp:coreProperties>
</file>